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5195" windowHeight="946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E43" i="1"/>
  <c r="B43"/>
  <c r="E40"/>
  <c r="B40"/>
  <c r="G39"/>
  <c r="B50" s="1"/>
  <c r="G41"/>
  <c r="G42"/>
  <c r="G43"/>
  <c r="D39"/>
  <c r="B49" s="1"/>
  <c r="D42"/>
  <c r="H42" s="1"/>
  <c r="E49" s="1"/>
  <c r="D43"/>
  <c r="H43" s="1"/>
  <c r="G38"/>
  <c r="G40" s="1"/>
  <c r="F40" s="1"/>
  <c r="D38"/>
  <c r="H38" s="1"/>
  <c r="B48" s="1"/>
  <c r="B51" s="1"/>
  <c r="C31"/>
  <c r="B31"/>
  <c r="C26"/>
  <c r="B26"/>
  <c r="C17"/>
  <c r="B17"/>
  <c r="D16"/>
  <c r="D15"/>
  <c r="D17" s="1"/>
  <c r="D40" l="1"/>
  <c r="H39"/>
  <c r="C40" l="1"/>
  <c r="H40"/>
  <c r="D41"/>
  <c r="H41" s="1"/>
  <c r="E48" s="1"/>
  <c r="E51" s="1"/>
</calcChain>
</file>

<file path=xl/sharedStrings.xml><?xml version="1.0" encoding="utf-8"?>
<sst xmlns="http://schemas.openxmlformats.org/spreadsheetml/2006/main" count="65" uniqueCount="52">
  <si>
    <t>Durée : 2 heures</t>
  </si>
  <si>
    <t>Documents et ordinateur autorisés, mais pas d’internet.</t>
  </si>
  <si>
    <r>
      <t>1</t>
    </r>
    <r>
      <rPr>
        <b/>
        <u/>
        <vertAlign val="superscript"/>
        <sz val="11"/>
        <color theme="1"/>
        <rFont val="Calibri"/>
        <family val="2"/>
        <scheme val="minor"/>
      </rPr>
      <t>er</t>
    </r>
    <r>
      <rPr>
        <b/>
        <u/>
        <sz val="11"/>
        <color theme="1"/>
        <rFont val="Calibri"/>
        <family val="2"/>
        <scheme val="minor"/>
      </rPr>
      <t xml:space="preserve"> Exercice :</t>
    </r>
  </si>
  <si>
    <t>Nombre de jouets</t>
  </si>
  <si>
    <t>Matières directes</t>
  </si>
  <si>
    <t>Frais de transformation</t>
  </si>
  <si>
    <t xml:space="preserve">Travail à faire : </t>
  </si>
  <si>
    <r>
      <t>2</t>
    </r>
    <r>
      <rPr>
        <b/>
        <u/>
        <vertAlign val="superscript"/>
        <sz val="11"/>
        <color theme="1"/>
        <rFont val="Calibri"/>
        <family val="2"/>
        <scheme val="minor"/>
      </rPr>
      <t>ème</t>
    </r>
    <r>
      <rPr>
        <b/>
        <u/>
        <sz val="11"/>
        <color theme="1"/>
        <rFont val="Calibri"/>
        <family val="2"/>
        <scheme val="minor"/>
      </rPr>
      <t xml:space="preserve"> Exercice :</t>
    </r>
  </si>
  <si>
    <t>En-cours initial</t>
  </si>
  <si>
    <t>Travaux d’avril 2009</t>
  </si>
  <si>
    <t>On totalise les charges et on les impute aux produits finis et à l’en-cours final.</t>
  </si>
  <si>
    <r>
      <t xml:space="preserve">1. </t>
    </r>
    <r>
      <rPr>
        <sz val="10.5"/>
        <color theme="1"/>
        <rFont val="Times New Roman"/>
        <family val="1"/>
      </rPr>
      <t>Quantité vendue : 20 000 000 € / 2 € = 10 000 000 stylos</t>
    </r>
  </si>
  <si>
    <t>Résultat d’exploitation : (2 € – 1,20 €) × 10 000 000 – 3 600 000 € = 4 400 000 €</t>
  </si>
  <si>
    <t>Seuil de rentabilité en valeur : 3 600 000 /0,40 = 9 000 000 €</t>
  </si>
  <si>
    <r>
      <t>3.</t>
    </r>
    <r>
      <rPr>
        <sz val="10.5"/>
        <color theme="1"/>
        <rFont val="Times New Roman"/>
        <family val="1"/>
      </rPr>
      <t>a. Augmentation de 0,16 € du coût unitaire variable</t>
    </r>
  </si>
  <si>
    <t>Résultat d’exploitation : (2 € – 1,36 €) × 10 000 000 – 3 600 000 € = 2 800 000 €</t>
  </si>
  <si>
    <t>b. Augmentation de 10 % des charges fixes et des quantités vendues</t>
  </si>
  <si>
    <t>Résultat d’exploitation : (2 € – 1,20 €) × 11 000 000 – 3 960 000 € = 4 840 000 €</t>
  </si>
  <si>
    <t>c. Diminution de 20 % du prix de vente, de 10 % du coût unitaire variable et augmentation</t>
  </si>
  <si>
    <t>de 40 % des quantités vendues</t>
  </si>
  <si>
    <t>Résultat d’exploitation : (1,60 € – 1,08 €) × 14 000 000 – 3 600 000 € = 3 680 000 €</t>
  </si>
  <si>
    <r>
      <t>4.</t>
    </r>
    <r>
      <rPr>
        <sz val="10.5"/>
        <color theme="1"/>
        <rFont val="Times New Roman"/>
        <family val="1"/>
      </rPr>
      <t>a. Augmentation de 10 % des charges fixes</t>
    </r>
  </si>
  <si>
    <r>
      <t xml:space="preserve">Seuil de rentabilité en quantité : </t>
    </r>
    <r>
      <rPr>
        <sz val="10"/>
        <color theme="1"/>
        <rFont val="Times New Roman"/>
        <family val="1"/>
      </rPr>
      <t xml:space="preserve">3 960 000/2-1,20 </t>
    </r>
    <r>
      <rPr>
        <sz val="10.5"/>
        <color theme="1"/>
        <rFont val="Times New Roman"/>
        <family val="1"/>
      </rPr>
      <t>= 4 950 000 stylos</t>
    </r>
  </si>
  <si>
    <t>b. Augmentation de 10 % du prix de vente et augmentation de 80 000 € des charges fixes</t>
  </si>
  <si>
    <r>
      <t xml:space="preserve">Seuil de rentabilité en quantité : </t>
    </r>
    <r>
      <rPr>
        <sz val="10"/>
        <color theme="1"/>
        <rFont val="Times New Roman"/>
        <family val="1"/>
      </rPr>
      <t xml:space="preserve">3 680 000/2,20 </t>
    </r>
    <r>
      <rPr>
        <sz val="10"/>
        <color theme="1"/>
        <rFont val="Symbol"/>
        <family val="1"/>
        <charset val="2"/>
      </rPr>
      <t>-</t>
    </r>
    <r>
      <rPr>
        <sz val="10"/>
        <color theme="1"/>
        <rFont val="Times New Roman"/>
        <family val="1"/>
      </rPr>
      <t>1,20 =</t>
    </r>
    <r>
      <rPr>
        <sz val="10.5"/>
        <color theme="1"/>
        <rFont val="Times New Roman"/>
        <family val="1"/>
      </rPr>
      <t xml:space="preserve"> 3 680 000 stylos</t>
    </r>
  </si>
  <si>
    <t xml:space="preserve">Achevé en avril 2009                           </t>
  </si>
  <si>
    <t xml:space="preserve">En-cours final                                 </t>
  </si>
  <si>
    <t xml:space="preserve">moins en-cours initial        </t>
  </si>
  <si>
    <t xml:space="preserve">Travail effectué en avril 2009 </t>
  </si>
  <si>
    <t>Coût de l'en-cours</t>
  </si>
  <si>
    <t>divisé par le nombre d'équivalents d'unités</t>
  </si>
  <si>
    <t>Coût unitaire</t>
  </si>
  <si>
    <t>Charges d'avril 2009</t>
  </si>
  <si>
    <t>divisées par le nombre d'équivalents d'unités</t>
  </si>
  <si>
    <t>Coût de production total</t>
  </si>
  <si>
    <t>Equivalent d'unités</t>
  </si>
  <si>
    <t>Coût total</t>
  </si>
  <si>
    <t>Travaux du mois</t>
  </si>
  <si>
    <t>Total entrées</t>
  </si>
  <si>
    <t xml:space="preserve">           Produits finis</t>
  </si>
  <si>
    <t>En-cours final</t>
  </si>
  <si>
    <t>Total sorties</t>
  </si>
  <si>
    <t>Atelier de découpe (avril 2009)</t>
  </si>
  <si>
    <t>Entré en finition</t>
  </si>
  <si>
    <t>CORRECTION EXAMEN DE COMPTABILITE ANALYTIQUE</t>
  </si>
  <si>
    <t>Mai 2010</t>
  </si>
  <si>
    <t>Matières</t>
  </si>
  <si>
    <r>
      <t xml:space="preserve">2. </t>
    </r>
    <r>
      <rPr>
        <sz val="10.5"/>
        <color theme="1"/>
        <rFont val="Times New Roman"/>
        <family val="1"/>
      </rPr>
      <t xml:space="preserve">Taux de marge sur coût variable : </t>
    </r>
    <r>
      <rPr>
        <sz val="10"/>
        <color theme="1"/>
        <rFont val="Times New Roman"/>
        <family val="1"/>
      </rPr>
      <t xml:space="preserve">2 - 1,20/2  </t>
    </r>
    <r>
      <rPr>
        <sz val="10.5"/>
        <color theme="1"/>
        <rFont val="Times New Roman"/>
        <family val="1"/>
      </rPr>
      <t>= 40 %</t>
    </r>
  </si>
  <si>
    <t>1 Calculons les quantités fabriquées</t>
  </si>
  <si>
    <t xml:space="preserve">2 Traitements des charges </t>
  </si>
  <si>
    <t>3. Compte Coût de production</t>
  </si>
  <si>
    <t>BAREME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</si>
</sst>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vertAlign val="superscript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.5"/>
      <color rgb="FF000000"/>
      <name val="Times New Roman"/>
      <family val="1"/>
    </font>
    <font>
      <b/>
      <sz val="9.5"/>
      <color rgb="FF000000"/>
      <name val="Arial"/>
      <family val="2"/>
    </font>
    <font>
      <sz val="9.5"/>
      <color rgb="FF000000"/>
      <name val="Arial"/>
      <family val="2"/>
    </font>
    <font>
      <sz val="8"/>
      <color rgb="FF000000"/>
      <name val="Arial"/>
      <family val="2"/>
    </font>
    <font>
      <b/>
      <sz val="10.5"/>
      <color rgb="FF000000"/>
      <name val="Times New Roman"/>
      <family val="1"/>
    </font>
    <font>
      <b/>
      <sz val="10.5"/>
      <color theme="1"/>
      <name val="Times New Roman"/>
      <family val="1"/>
    </font>
    <font>
      <sz val="10.5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Symbol"/>
      <family val="1"/>
      <charset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 wrapText="1"/>
    </xf>
    <xf numFmtId="0" fontId="0" fillId="0" borderId="0" xfId="0" applyAlignment="1">
      <alignment horizontal="left" indent="5"/>
    </xf>
    <xf numFmtId="0" fontId="5" fillId="0" borderId="0" xfId="0" applyFont="1"/>
    <xf numFmtId="0" fontId="6" fillId="0" borderId="0" xfId="0" applyFont="1" applyAlignment="1">
      <alignment horizontal="left" indent="5"/>
    </xf>
    <xf numFmtId="0" fontId="7" fillId="0" borderId="0" xfId="0" applyFont="1" applyAlignment="1">
      <alignment horizontal="left" indent="15"/>
    </xf>
    <xf numFmtId="0" fontId="9" fillId="0" borderId="0" xfId="0" applyFont="1" applyAlignment="1">
      <alignment horizontal="left" indent="5"/>
    </xf>
    <xf numFmtId="0" fontId="7" fillId="0" borderId="0" xfId="0" applyFont="1" applyAlignment="1">
      <alignment horizontal="left" indent="10"/>
    </xf>
    <xf numFmtId="0" fontId="10" fillId="0" borderId="0" xfId="0" applyFont="1" applyAlignment="1">
      <alignment horizontal="left" indent="5"/>
    </xf>
    <xf numFmtId="0" fontId="7" fillId="0" borderId="0" xfId="0" applyFont="1" applyAlignment="1">
      <alignment horizontal="left" indent="5"/>
    </xf>
    <xf numFmtId="0" fontId="11" fillId="0" borderId="0" xfId="0" applyFont="1" applyAlignment="1">
      <alignment horizontal="left" indent="5"/>
    </xf>
    <xf numFmtId="0" fontId="12" fillId="0" borderId="0" xfId="0" applyFont="1" applyAlignment="1">
      <alignment horizontal="left" indent="5"/>
    </xf>
    <xf numFmtId="0" fontId="13" fillId="0" borderId="0" xfId="0" applyFont="1" applyAlignment="1">
      <alignment horizontal="left" indent="5"/>
    </xf>
    <xf numFmtId="0" fontId="0" fillId="0" borderId="3" xfId="0" applyBorder="1"/>
    <xf numFmtId="0" fontId="8" fillId="0" borderId="3" xfId="0" applyFont="1" applyBorder="1" applyAlignment="1">
      <alignment horizontal="left" indent="5"/>
    </xf>
    <xf numFmtId="0" fontId="7" fillId="0" borderId="3" xfId="0" applyFont="1" applyBorder="1" applyAlignment="1">
      <alignment horizontal="left" indent="5"/>
    </xf>
    <xf numFmtId="0" fontId="0" fillId="0" borderId="3" xfId="0" applyBorder="1" applyAlignment="1">
      <alignment horizontal="center"/>
    </xf>
    <xf numFmtId="43" fontId="0" fillId="0" borderId="3" xfId="1" applyFon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wrapText="1"/>
    </xf>
    <xf numFmtId="43" fontId="0" fillId="0" borderId="3" xfId="1" applyFont="1" applyBorder="1"/>
    <xf numFmtId="0" fontId="6" fillId="0" borderId="5" xfId="0" applyFont="1" applyBorder="1" applyAlignment="1">
      <alignment horizontal="left" indent="5"/>
    </xf>
    <xf numFmtId="0" fontId="0" fillId="0" borderId="9" xfId="0" applyBorder="1" applyAlignment="1">
      <alignment horizontal="center" wrapText="1"/>
    </xf>
    <xf numFmtId="0" fontId="6" fillId="0" borderId="10" xfId="0" applyFont="1" applyBorder="1" applyAlignment="1">
      <alignment horizontal="left" indent="5"/>
    </xf>
    <xf numFmtId="0" fontId="0" fillId="0" borderId="11" xfId="0" applyBorder="1"/>
    <xf numFmtId="0" fontId="6" fillId="0" borderId="12" xfId="0" applyFont="1" applyBorder="1" applyAlignment="1">
      <alignment horizontal="left" indent="5"/>
    </xf>
    <xf numFmtId="0" fontId="8" fillId="0" borderId="12" xfId="0" applyFont="1" applyBorder="1" applyAlignment="1">
      <alignment horizontal="left" vertical="top"/>
    </xf>
    <xf numFmtId="43" fontId="0" fillId="0" borderId="13" xfId="1" applyFont="1" applyBorder="1"/>
    <xf numFmtId="0" fontId="6" fillId="0" borderId="14" xfId="0" applyFont="1" applyBorder="1" applyAlignment="1">
      <alignment horizontal="left" indent="5"/>
    </xf>
    <xf numFmtId="0" fontId="0" fillId="0" borderId="15" xfId="0" applyBorder="1"/>
    <xf numFmtId="43" fontId="0" fillId="0" borderId="16" xfId="1" applyFont="1" applyBorder="1"/>
    <xf numFmtId="43" fontId="0" fillId="0" borderId="15" xfId="1" applyFont="1" applyBorder="1"/>
    <xf numFmtId="0" fontId="10" fillId="0" borderId="5" xfId="0" applyFont="1" applyBorder="1" applyAlignment="1">
      <alignment horizontal="left" indent="5"/>
    </xf>
    <xf numFmtId="0" fontId="0" fillId="0" borderId="17" xfId="0" applyBorder="1"/>
    <xf numFmtId="0" fontId="0" fillId="0" borderId="0" xfId="0" applyBorder="1"/>
    <xf numFmtId="0" fontId="0" fillId="0" borderId="18" xfId="0" applyBorder="1"/>
    <xf numFmtId="0" fontId="0" fillId="0" borderId="19" xfId="0" applyBorder="1"/>
    <xf numFmtId="0" fontId="0" fillId="0" borderId="0" xfId="0" applyAlignment="1">
      <alignment horizontal="left" wrapText="1" indent="5"/>
    </xf>
    <xf numFmtId="0" fontId="2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6" fillId="0" borderId="10" xfId="0" applyFont="1" applyBorder="1" applyAlignment="1">
      <alignment horizontal="center"/>
    </xf>
    <xf numFmtId="43" fontId="0" fillId="0" borderId="20" xfId="1" applyFont="1" applyBorder="1" applyAlignment="1">
      <alignment horizontal="center"/>
    </xf>
    <xf numFmtId="43" fontId="0" fillId="0" borderId="21" xfId="1" applyFont="1" applyBorder="1" applyAlignment="1">
      <alignment horizontal="center"/>
    </xf>
    <xf numFmtId="43" fontId="0" fillId="0" borderId="22" xfId="1" applyFont="1" applyBorder="1" applyAlignment="1">
      <alignment horizontal="center"/>
    </xf>
    <xf numFmtId="43" fontId="0" fillId="0" borderId="20" xfId="1" applyFont="1" applyBorder="1"/>
    <xf numFmtId="0" fontId="15" fillId="0" borderId="0" xfId="0" applyFont="1"/>
    <xf numFmtId="0" fontId="15" fillId="0" borderId="0" xfId="0" applyFont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5"/>
  <sheetViews>
    <sheetView showGridLines="0" tabSelected="1" topLeftCell="A10" workbookViewId="0">
      <selection activeCell="G73" sqref="G72:G73"/>
    </sheetView>
  </sheetViews>
  <sheetFormatPr baseColWidth="10" defaultRowHeight="15"/>
  <cols>
    <col min="1" max="1" width="42.28515625" customWidth="1"/>
    <col min="2" max="2" width="11.85546875" customWidth="1"/>
    <col min="3" max="3" width="9.140625" customWidth="1"/>
    <col min="4" max="4" width="10.42578125" customWidth="1"/>
    <col min="5" max="5" width="13" customWidth="1"/>
    <col min="6" max="6" width="7.7109375" customWidth="1"/>
    <col min="7" max="7" width="10.42578125" customWidth="1"/>
    <col min="8" max="8" width="11.85546875" customWidth="1"/>
  </cols>
  <sheetData>
    <row r="1" spans="1:6" ht="18.75">
      <c r="A1" s="41" t="s">
        <v>44</v>
      </c>
      <c r="D1" s="54" t="s">
        <v>51</v>
      </c>
    </row>
    <row r="2" spans="1:6" ht="18.75">
      <c r="A2" s="1" t="s">
        <v>45</v>
      </c>
    </row>
    <row r="4" spans="1:6">
      <c r="A4" t="s">
        <v>0</v>
      </c>
    </row>
    <row r="5" spans="1:6">
      <c r="A5" t="s">
        <v>1</v>
      </c>
    </row>
    <row r="7" spans="1:6" ht="17.25">
      <c r="A7" s="2" t="s">
        <v>2</v>
      </c>
    </row>
    <row r="8" spans="1:6">
      <c r="A8" s="5" t="s">
        <v>6</v>
      </c>
    </row>
    <row r="9" spans="1:6">
      <c r="A9" s="40"/>
    </row>
    <row r="10" spans="1:6">
      <c r="A10" s="4"/>
    </row>
    <row r="11" spans="1:6">
      <c r="A11" s="6"/>
    </row>
    <row r="12" spans="1:6" ht="15.75" thickBot="1">
      <c r="A12" s="6" t="s">
        <v>48</v>
      </c>
      <c r="D12" s="55">
        <v>1</v>
      </c>
    </row>
    <row r="13" spans="1:6" ht="36" customHeight="1" thickBot="1">
      <c r="A13" s="3"/>
      <c r="B13" s="21" t="s">
        <v>3</v>
      </c>
      <c r="C13" s="21" t="s">
        <v>4</v>
      </c>
      <c r="D13" s="21" t="s">
        <v>5</v>
      </c>
      <c r="F13" s="7"/>
    </row>
    <row r="14" spans="1:6">
      <c r="A14" s="16" t="s">
        <v>25</v>
      </c>
      <c r="B14" s="18">
        <v>2000</v>
      </c>
      <c r="C14" s="18">
        <v>2000</v>
      </c>
      <c r="D14" s="18">
        <v>2000</v>
      </c>
    </row>
    <row r="15" spans="1:6">
      <c r="A15" s="16" t="s">
        <v>26</v>
      </c>
      <c r="B15" s="18">
        <v>500</v>
      </c>
      <c r="C15" s="18">
        <v>500</v>
      </c>
      <c r="D15" s="18">
        <f>500*25%</f>
        <v>125</v>
      </c>
    </row>
    <row r="16" spans="1:6">
      <c r="A16" s="16" t="s">
        <v>27</v>
      </c>
      <c r="B16" s="18">
        <v>-300</v>
      </c>
      <c r="C16" s="18">
        <v>-300</v>
      </c>
      <c r="D16" s="18">
        <f>B16*40%</f>
        <v>-120</v>
      </c>
    </row>
    <row r="17" spans="1:4">
      <c r="A17" s="16" t="s">
        <v>28</v>
      </c>
      <c r="B17" s="18">
        <f>SUM(B14:B16)</f>
        <v>2200</v>
      </c>
      <c r="C17" s="18">
        <f t="shared" ref="C17:D17" si="0">SUM(C14:C16)</f>
        <v>2200</v>
      </c>
      <c r="D17" s="18">
        <f t="shared" si="0"/>
        <v>2005</v>
      </c>
    </row>
    <row r="18" spans="1:4">
      <c r="A18" s="8"/>
    </row>
    <row r="19" spans="1:4">
      <c r="A19" s="6"/>
    </row>
    <row r="20" spans="1:4">
      <c r="A20" s="6" t="s">
        <v>49</v>
      </c>
    </row>
    <row r="21" spans="1:4">
      <c r="A21" s="6"/>
    </row>
    <row r="22" spans="1:4" ht="45">
      <c r="A22" s="15"/>
      <c r="B22" s="15" t="s">
        <v>4</v>
      </c>
      <c r="C22" s="20" t="s">
        <v>5</v>
      </c>
      <c r="D22" s="55">
        <v>2</v>
      </c>
    </row>
    <row r="23" spans="1:4">
      <c r="A23" s="17" t="s">
        <v>8</v>
      </c>
      <c r="B23" s="15"/>
      <c r="C23" s="15"/>
    </row>
    <row r="24" spans="1:4">
      <c r="A24" s="16" t="s">
        <v>29</v>
      </c>
      <c r="B24" s="18">
        <v>7500</v>
      </c>
      <c r="C24" s="18">
        <v>2125</v>
      </c>
    </row>
    <row r="25" spans="1:4">
      <c r="A25" s="16" t="s">
        <v>30</v>
      </c>
      <c r="B25" s="18">
        <v>300</v>
      </c>
      <c r="C25" s="18">
        <v>120</v>
      </c>
    </row>
    <row r="26" spans="1:4">
      <c r="A26" s="16" t="s">
        <v>31</v>
      </c>
      <c r="B26" s="18">
        <f>B24/B25</f>
        <v>25</v>
      </c>
      <c r="C26" s="19">
        <f>C24/C25</f>
        <v>17.708333333333332</v>
      </c>
    </row>
    <row r="27" spans="1:4">
      <c r="A27" s="16"/>
      <c r="B27" s="18"/>
      <c r="C27" s="18"/>
    </row>
    <row r="28" spans="1:4">
      <c r="A28" s="17" t="s">
        <v>9</v>
      </c>
      <c r="B28" s="15"/>
      <c r="C28" s="15"/>
    </row>
    <row r="29" spans="1:4">
      <c r="A29" s="16" t="s">
        <v>32</v>
      </c>
      <c r="B29" s="18">
        <v>70000</v>
      </c>
      <c r="C29" s="18">
        <v>42500</v>
      </c>
    </row>
    <row r="30" spans="1:4">
      <c r="A30" s="16" t="s">
        <v>33</v>
      </c>
      <c r="B30" s="18">
        <v>2200</v>
      </c>
      <c r="C30" s="18">
        <v>2005</v>
      </c>
    </row>
    <row r="31" spans="1:4">
      <c r="A31" s="16" t="s">
        <v>31</v>
      </c>
      <c r="B31" s="19">
        <f>B29/B30</f>
        <v>31.818181818181817</v>
      </c>
      <c r="C31" s="19">
        <f>C29/C30</f>
        <v>21.197007481296758</v>
      </c>
    </row>
    <row r="32" spans="1:4">
      <c r="A32" s="15"/>
      <c r="B32" s="15"/>
      <c r="C32" s="15"/>
    </row>
    <row r="33" spans="1:8">
      <c r="A33" s="6"/>
    </row>
    <row r="34" spans="1:8">
      <c r="A34" s="6" t="s">
        <v>10</v>
      </c>
      <c r="E34" s="55">
        <v>5</v>
      </c>
    </row>
    <row r="35" spans="1:8" ht="15.75" thickBot="1">
      <c r="A35" s="6"/>
    </row>
    <row r="36" spans="1:8" ht="27" customHeight="1">
      <c r="A36" s="24"/>
      <c r="B36" s="42" t="s">
        <v>4</v>
      </c>
      <c r="C36" s="43"/>
      <c r="D36" s="44"/>
      <c r="E36" s="45" t="s">
        <v>5</v>
      </c>
      <c r="F36" s="46"/>
      <c r="G36" s="47"/>
      <c r="H36" s="25" t="s">
        <v>34</v>
      </c>
    </row>
    <row r="37" spans="1:8" ht="45">
      <c r="A37" s="26"/>
      <c r="B37" s="22" t="s">
        <v>35</v>
      </c>
      <c r="C37" s="22" t="s">
        <v>31</v>
      </c>
      <c r="D37" s="22" t="s">
        <v>36</v>
      </c>
      <c r="E37" s="22" t="s">
        <v>35</v>
      </c>
      <c r="F37" s="22" t="s">
        <v>31</v>
      </c>
      <c r="G37" s="22" t="s">
        <v>36</v>
      </c>
      <c r="H37" s="27"/>
    </row>
    <row r="38" spans="1:8">
      <c r="A38" s="28" t="s">
        <v>8</v>
      </c>
      <c r="B38" s="15">
        <v>300</v>
      </c>
      <c r="C38" s="23">
        <v>25</v>
      </c>
      <c r="D38" s="23">
        <f>B38*C38</f>
        <v>7500</v>
      </c>
      <c r="E38" s="15">
        <v>120</v>
      </c>
      <c r="F38" s="15">
        <v>17.71</v>
      </c>
      <c r="G38" s="23">
        <f>E38*F38</f>
        <v>2125.2000000000003</v>
      </c>
      <c r="H38" s="30">
        <f>D38+G38</f>
        <v>9625.2000000000007</v>
      </c>
    </row>
    <row r="39" spans="1:8">
      <c r="A39" s="28" t="s">
        <v>37</v>
      </c>
      <c r="B39" s="15">
        <v>2200</v>
      </c>
      <c r="C39" s="23">
        <v>31.82</v>
      </c>
      <c r="D39" s="23">
        <f t="shared" ref="D39:D43" si="1">B39*C39</f>
        <v>70004</v>
      </c>
      <c r="E39" s="15">
        <v>2005</v>
      </c>
      <c r="F39" s="15">
        <v>21.2</v>
      </c>
      <c r="G39" s="23">
        <f t="shared" ref="G39:G43" si="2">E39*F39</f>
        <v>42506</v>
      </c>
      <c r="H39" s="30">
        <f t="shared" ref="H39:H43" si="3">D39+G39</f>
        <v>112510</v>
      </c>
    </row>
    <row r="40" spans="1:8">
      <c r="A40" s="28" t="s">
        <v>38</v>
      </c>
      <c r="B40" s="15">
        <f>SUM(B38:B39)</f>
        <v>2500</v>
      </c>
      <c r="C40" s="23">
        <f>D40/B40</f>
        <v>31.0016</v>
      </c>
      <c r="D40" s="23">
        <f>SUM(D38:D39)</f>
        <v>77504</v>
      </c>
      <c r="E40" s="15">
        <f>SUM(E38:E39)</f>
        <v>2125</v>
      </c>
      <c r="F40" s="15">
        <f>G40/E40</f>
        <v>21.002917647058823</v>
      </c>
      <c r="G40" s="23">
        <f>SUM(G38:G39)</f>
        <v>44631.199999999997</v>
      </c>
      <c r="H40" s="30">
        <f t="shared" si="3"/>
        <v>122135.2</v>
      </c>
    </row>
    <row r="41" spans="1:8">
      <c r="A41" s="29" t="s">
        <v>39</v>
      </c>
      <c r="B41" s="15">
        <v>2000</v>
      </c>
      <c r="C41" s="23">
        <v>31.0016</v>
      </c>
      <c r="D41" s="23">
        <f t="shared" si="1"/>
        <v>62003.199999999997</v>
      </c>
      <c r="E41" s="15">
        <v>2000</v>
      </c>
      <c r="F41" s="15">
        <v>21.0029</v>
      </c>
      <c r="G41" s="23">
        <f t="shared" si="2"/>
        <v>42005.8</v>
      </c>
      <c r="H41" s="30">
        <f t="shared" si="3"/>
        <v>104009</v>
      </c>
    </row>
    <row r="42" spans="1:8">
      <c r="A42" s="28" t="s">
        <v>40</v>
      </c>
      <c r="B42" s="15">
        <v>500</v>
      </c>
      <c r="C42" s="23">
        <v>31.0016</v>
      </c>
      <c r="D42" s="23">
        <f t="shared" si="1"/>
        <v>15500.8</v>
      </c>
      <c r="E42" s="15">
        <v>125</v>
      </c>
      <c r="F42" s="15">
        <v>21.0029</v>
      </c>
      <c r="G42" s="23">
        <f t="shared" si="2"/>
        <v>2625.3625000000002</v>
      </c>
      <c r="H42" s="30">
        <f t="shared" si="3"/>
        <v>18126.162499999999</v>
      </c>
    </row>
    <row r="43" spans="1:8" ht="15.75" thickBot="1">
      <c r="A43" s="31" t="s">
        <v>41</v>
      </c>
      <c r="B43" s="32">
        <f>SUM(B41:B42)</f>
        <v>2500</v>
      </c>
      <c r="C43" s="34">
        <v>31.0016</v>
      </c>
      <c r="D43" s="34">
        <f t="shared" si="1"/>
        <v>77504</v>
      </c>
      <c r="E43" s="32">
        <f>SUM(E41:E42)</f>
        <v>2125</v>
      </c>
      <c r="F43" s="32">
        <v>21.0029</v>
      </c>
      <c r="G43" s="34">
        <f t="shared" si="2"/>
        <v>44631.162499999999</v>
      </c>
      <c r="H43" s="33">
        <f t="shared" si="3"/>
        <v>122135.16250000001</v>
      </c>
    </row>
    <row r="44" spans="1:8">
      <c r="A44" s="9"/>
    </row>
    <row r="45" spans="1:8">
      <c r="A45" s="10" t="s">
        <v>50</v>
      </c>
    </row>
    <row r="46" spans="1:8" ht="15.75" thickBot="1">
      <c r="A46" s="11" t="s">
        <v>42</v>
      </c>
    </row>
    <row r="47" spans="1:8">
      <c r="A47" s="35"/>
      <c r="B47" s="53"/>
      <c r="C47" s="36"/>
      <c r="D47" s="36"/>
      <c r="E47" s="50"/>
    </row>
    <row r="48" spans="1:8">
      <c r="A48" s="49" t="s">
        <v>8</v>
      </c>
      <c r="B48" s="51">
        <f>H38</f>
        <v>9625.2000000000007</v>
      </c>
      <c r="C48" s="37" t="s">
        <v>43</v>
      </c>
      <c r="D48" s="37"/>
      <c r="E48" s="51">
        <f>H41</f>
        <v>104009</v>
      </c>
    </row>
    <row r="49" spans="1:6">
      <c r="A49" s="48" t="s">
        <v>46</v>
      </c>
      <c r="B49" s="51">
        <f>D39</f>
        <v>70004</v>
      </c>
      <c r="C49" s="37" t="s">
        <v>40</v>
      </c>
      <c r="D49" s="37"/>
      <c r="E49" s="51">
        <f>H42</f>
        <v>18126.162499999999</v>
      </c>
    </row>
    <row r="50" spans="1:6">
      <c r="A50" s="48" t="s">
        <v>5</v>
      </c>
      <c r="B50" s="51">
        <f>G39</f>
        <v>42506</v>
      </c>
      <c r="C50" s="37"/>
      <c r="D50" s="37"/>
      <c r="E50" s="51"/>
    </row>
    <row r="51" spans="1:6" ht="15.75" thickBot="1">
      <c r="A51" s="38"/>
      <c r="B51" s="52">
        <f>SUM(B48:B50)</f>
        <v>122135.2</v>
      </c>
      <c r="C51" s="39"/>
      <c r="D51" s="39"/>
      <c r="E51" s="52">
        <f>SUM(E48:E50)</f>
        <v>122135.16250000001</v>
      </c>
    </row>
    <row r="53" spans="1:6" ht="17.25">
      <c r="A53" s="2" t="s">
        <v>7</v>
      </c>
    </row>
    <row r="54" spans="1:6">
      <c r="A54" s="12" t="s">
        <v>11</v>
      </c>
    </row>
    <row r="55" spans="1:6">
      <c r="A55" s="13" t="s">
        <v>12</v>
      </c>
      <c r="F55" s="55">
        <v>2</v>
      </c>
    </row>
    <row r="56" spans="1:6">
      <c r="A56" s="12"/>
    </row>
    <row r="57" spans="1:6">
      <c r="A57" s="12" t="s">
        <v>47</v>
      </c>
      <c r="F57" s="55">
        <v>2</v>
      </c>
    </row>
    <row r="58" spans="1:6">
      <c r="A58" s="14" t="s">
        <v>13</v>
      </c>
    </row>
    <row r="59" spans="1:6">
      <c r="A59" s="12"/>
    </row>
    <row r="60" spans="1:6">
      <c r="A60" s="12" t="s">
        <v>14</v>
      </c>
    </row>
    <row r="61" spans="1:6">
      <c r="A61" s="14" t="s">
        <v>15</v>
      </c>
      <c r="F61" s="55">
        <v>1</v>
      </c>
    </row>
    <row r="62" spans="1:6">
      <c r="A62" s="13"/>
    </row>
    <row r="63" spans="1:6">
      <c r="A63" s="13" t="s">
        <v>16</v>
      </c>
      <c r="F63" s="55">
        <v>1</v>
      </c>
    </row>
    <row r="64" spans="1:6">
      <c r="A64" s="14" t="s">
        <v>17</v>
      </c>
    </row>
    <row r="65" spans="1:6">
      <c r="A65" s="13"/>
    </row>
    <row r="66" spans="1:6">
      <c r="A66" s="13" t="s">
        <v>18</v>
      </c>
    </row>
    <row r="67" spans="1:6">
      <c r="A67" s="13" t="s">
        <v>19</v>
      </c>
    </row>
    <row r="68" spans="1:6">
      <c r="A68" s="14" t="s">
        <v>20</v>
      </c>
      <c r="F68" s="55">
        <v>2</v>
      </c>
    </row>
    <row r="69" spans="1:6">
      <c r="A69" s="12"/>
    </row>
    <row r="70" spans="1:6">
      <c r="A70" s="12" t="s">
        <v>21</v>
      </c>
    </row>
    <row r="71" spans="1:6">
      <c r="A71" s="13" t="s">
        <v>22</v>
      </c>
      <c r="F71" s="55">
        <v>2</v>
      </c>
    </row>
    <row r="72" spans="1:6">
      <c r="A72" s="13"/>
    </row>
    <row r="73" spans="1:6">
      <c r="A73" s="13" t="s">
        <v>23</v>
      </c>
    </row>
    <row r="74" spans="1:6">
      <c r="A74" s="13" t="s">
        <v>24</v>
      </c>
      <c r="F74" s="55">
        <v>2</v>
      </c>
    </row>
    <row r="75" spans="1:6">
      <c r="F75" s="55"/>
    </row>
  </sheetData>
  <mergeCells count="2">
    <mergeCell ref="B36:D36"/>
    <mergeCell ref="E36:G36"/>
  </mergeCells>
  <pageMargins left="0.7" right="0.7" top="0.75" bottom="0.75" header="0.3" footer="0.3"/>
  <pageSetup paperSize="9" orientation="landscape" r:id="rId1"/>
  <headerFooter>
    <oddHeader>&amp;L&amp;D&amp;R&amp;F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EISTI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sergent</dc:creator>
  <cp:lastModifiedBy>monique sergent</cp:lastModifiedBy>
  <cp:lastPrinted>2010-02-22T09:42:08Z</cp:lastPrinted>
  <dcterms:created xsi:type="dcterms:W3CDTF">2010-02-17T15:18:14Z</dcterms:created>
  <dcterms:modified xsi:type="dcterms:W3CDTF">2010-05-13T08:44:11Z</dcterms:modified>
</cp:coreProperties>
</file>