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88" i="1"/>
  <c r="F87"/>
  <c r="D87"/>
  <c r="T78"/>
  <c r="T74"/>
  <c r="T72"/>
  <c r="T84" s="1"/>
  <c r="O81"/>
  <c r="O80"/>
  <c r="O79"/>
  <c r="O76"/>
  <c r="O74"/>
  <c r="O75"/>
  <c r="O73"/>
  <c r="O72"/>
  <c r="O84" s="1"/>
  <c r="J79"/>
  <c r="J78"/>
  <c r="J87" s="1"/>
  <c r="D85"/>
  <c r="F85" s="1"/>
  <c r="D84"/>
  <c r="F84" s="1"/>
  <c r="D83"/>
  <c r="D82"/>
  <c r="F81"/>
  <c r="D81"/>
  <c r="F80"/>
  <c r="D80"/>
  <c r="F77"/>
  <c r="E77"/>
  <c r="F76"/>
  <c r="E76"/>
  <c r="F75"/>
  <c r="E75"/>
  <c r="F74"/>
  <c r="E74"/>
  <c r="E73"/>
  <c r="F73" s="1"/>
  <c r="T51" l="1"/>
  <c r="V50"/>
  <c r="T46"/>
  <c r="U52" s="1"/>
  <c r="N50"/>
  <c r="O46"/>
  <c r="U54" s="1"/>
  <c r="S38"/>
  <c r="T33"/>
  <c r="T43" s="1"/>
  <c r="N37"/>
  <c r="O33"/>
  <c r="O39" s="1"/>
  <c r="N20"/>
  <c r="O16"/>
  <c r="O29" s="1"/>
  <c r="S8"/>
  <c r="T4"/>
  <c r="T23" s="1"/>
  <c r="O40" l="1"/>
  <c r="O37"/>
  <c r="P37" s="1"/>
  <c r="N38" s="1"/>
  <c r="P38" s="1"/>
  <c r="N39" s="1"/>
  <c r="P39" s="1"/>
  <c r="N40" s="1"/>
  <c r="P40" s="1"/>
  <c r="N41" s="1"/>
  <c r="O38"/>
  <c r="T8"/>
  <c r="U8" s="1"/>
  <c r="S9" s="1"/>
  <c r="T9"/>
  <c r="T19"/>
  <c r="T15"/>
  <c r="T13"/>
  <c r="T25"/>
  <c r="O27"/>
  <c r="O25"/>
  <c r="O23"/>
  <c r="O21"/>
  <c r="T12"/>
  <c r="T10"/>
  <c r="T22"/>
  <c r="T20"/>
  <c r="T18"/>
  <c r="T16"/>
  <c r="T14"/>
  <c r="T26"/>
  <c r="T24"/>
  <c r="O20"/>
  <c r="P20" s="1"/>
  <c r="N21" s="1"/>
  <c r="P21" s="1"/>
  <c r="N22" s="1"/>
  <c r="O28"/>
  <c r="O26"/>
  <c r="O24"/>
  <c r="O22"/>
  <c r="O41"/>
  <c r="T39"/>
  <c r="T41"/>
  <c r="O50"/>
  <c r="P50" s="1"/>
  <c r="N51" s="1"/>
  <c r="O52"/>
  <c r="U53"/>
  <c r="U51"/>
  <c r="T11"/>
  <c r="T21"/>
  <c r="T17"/>
  <c r="T27"/>
  <c r="T38"/>
  <c r="U38" s="1"/>
  <c r="S39" s="1"/>
  <c r="T40"/>
  <c r="T42"/>
  <c r="O53"/>
  <c r="O51"/>
  <c r="V51"/>
  <c r="T52" s="1"/>
  <c r="V52" s="1"/>
  <c r="T53" s="1"/>
  <c r="V53" s="1"/>
  <c r="T54" s="1"/>
  <c r="V54" s="1"/>
  <c r="P51" l="1"/>
  <c r="N52" s="1"/>
  <c r="P52" s="1"/>
  <c r="N53" s="1"/>
  <c r="P41"/>
  <c r="P53"/>
  <c r="P22"/>
  <c r="N23" s="1"/>
  <c r="P23" s="1"/>
  <c r="N24" s="1"/>
  <c r="P24" s="1"/>
  <c r="N25" s="1"/>
  <c r="P25" s="1"/>
  <c r="N26" s="1"/>
  <c r="P26" s="1"/>
  <c r="N27" s="1"/>
  <c r="P27" s="1"/>
  <c r="N28" s="1"/>
  <c r="P28" s="1"/>
  <c r="N29" s="1"/>
  <c r="P29" s="1"/>
  <c r="U39"/>
  <c r="S40" s="1"/>
  <c r="U40" s="1"/>
  <c r="S41" s="1"/>
  <c r="U41" s="1"/>
  <c r="S42" s="1"/>
  <c r="U42" s="1"/>
  <c r="S43" s="1"/>
  <c r="U43" s="1"/>
  <c r="U13"/>
  <c r="S14" s="1"/>
  <c r="U14" s="1"/>
  <c r="S15" s="1"/>
  <c r="U15" s="1"/>
  <c r="S16" s="1"/>
  <c r="U16" s="1"/>
  <c r="S17" s="1"/>
  <c r="U17" s="1"/>
  <c r="S18" s="1"/>
  <c r="U18" s="1"/>
  <c r="S19" s="1"/>
  <c r="U19" s="1"/>
  <c r="S20" s="1"/>
  <c r="U20" s="1"/>
  <c r="S21" s="1"/>
  <c r="U21" s="1"/>
  <c r="S22" s="1"/>
  <c r="U22" s="1"/>
  <c r="S23" s="1"/>
  <c r="U23" s="1"/>
  <c r="S24" s="1"/>
  <c r="U24" s="1"/>
  <c r="S25" s="1"/>
  <c r="U25" s="1"/>
  <c r="S26" s="1"/>
  <c r="U26" s="1"/>
  <c r="S27" s="1"/>
  <c r="U27" s="1"/>
  <c r="U9"/>
  <c r="S10" s="1"/>
  <c r="U10" s="1"/>
  <c r="S11" s="1"/>
  <c r="U11" s="1"/>
  <c r="S12" s="1"/>
  <c r="U12" s="1"/>
  <c r="S13" s="1"/>
  <c r="L8"/>
  <c r="O4"/>
  <c r="O10" s="1"/>
  <c r="O8" l="1"/>
  <c r="P8" s="1"/>
  <c r="N9" s="1"/>
  <c r="O11"/>
  <c r="O9"/>
  <c r="O12"/>
  <c r="P9" l="1"/>
  <c r="N10" s="1"/>
  <c r="P10" s="1"/>
  <c r="N11" s="1"/>
  <c r="P11" s="1"/>
  <c r="N12" s="1"/>
  <c r="P12" s="1"/>
</calcChain>
</file>

<file path=xl/sharedStrings.xml><?xml version="1.0" encoding="utf-8"?>
<sst xmlns="http://schemas.openxmlformats.org/spreadsheetml/2006/main" count="212" uniqueCount="116">
  <si>
    <t xml:space="preserve">ecriture journal </t>
  </si>
  <si>
    <t>libelle</t>
  </si>
  <si>
    <t>debit</t>
  </si>
  <si>
    <t>credit</t>
  </si>
  <si>
    <t>n° compte</t>
  </si>
  <si>
    <t>stock de marchandise</t>
  </si>
  <si>
    <t>variation de stock de marchandise</t>
  </si>
  <si>
    <t>stock fourniture consommable</t>
  </si>
  <si>
    <t>variation stock de fourniture consomable</t>
  </si>
  <si>
    <t>stock fourniture consomable</t>
  </si>
  <si>
    <t>variation de stock</t>
  </si>
  <si>
    <t>DADP</t>
  </si>
  <si>
    <t>depreciation / stock marchandise</t>
  </si>
  <si>
    <t>reprise ADP</t>
  </si>
  <si>
    <t>achat marchandise</t>
  </si>
  <si>
    <t>fournisseur facture non parvenu</t>
  </si>
  <si>
    <t>elec consomable non stockable</t>
  </si>
  <si>
    <t>telephone</t>
  </si>
  <si>
    <t>loyer</t>
  </si>
  <si>
    <t>charge constaté d'avance</t>
  </si>
  <si>
    <t>assurance</t>
  </si>
  <si>
    <t>amortissement lineaire frais d'etablissement</t>
  </si>
  <si>
    <t>année</t>
  </si>
  <si>
    <t>VNC debut</t>
  </si>
  <si>
    <t>annuité</t>
  </si>
  <si>
    <t>VNC fin</t>
  </si>
  <si>
    <t>n</t>
  </si>
  <si>
    <t>n+1</t>
  </si>
  <si>
    <t>n+2</t>
  </si>
  <si>
    <t>n+3</t>
  </si>
  <si>
    <t>n+4</t>
  </si>
  <si>
    <t>taux lineaire:</t>
  </si>
  <si>
    <t>frais d'etablissement</t>
  </si>
  <si>
    <t>amortissement frais d'etablissement</t>
  </si>
  <si>
    <t>amortissement construction</t>
  </si>
  <si>
    <t>amortissement mat indus</t>
  </si>
  <si>
    <t>camionette A</t>
  </si>
  <si>
    <t>camionette B</t>
  </si>
  <si>
    <t>ordinateur A</t>
  </si>
  <si>
    <t>ordinateur B</t>
  </si>
  <si>
    <t>construction</t>
  </si>
  <si>
    <t>taux lineaire</t>
  </si>
  <si>
    <t>n+5</t>
  </si>
  <si>
    <t>n+6</t>
  </si>
  <si>
    <t>n+7</t>
  </si>
  <si>
    <t>n+8</t>
  </si>
  <si>
    <t>n+9</t>
  </si>
  <si>
    <t>n+10</t>
  </si>
  <si>
    <t>n+11</t>
  </si>
  <si>
    <t>n+12</t>
  </si>
  <si>
    <t>n+13</t>
  </si>
  <si>
    <t>n+14</t>
  </si>
  <si>
    <t>n+15</t>
  </si>
  <si>
    <t>n+16</t>
  </si>
  <si>
    <t>n+17</t>
  </si>
  <si>
    <t>n+18</t>
  </si>
  <si>
    <t>n+19</t>
  </si>
  <si>
    <t>mat industriel</t>
  </si>
  <si>
    <t>amortissement lineaire mat indus</t>
  </si>
  <si>
    <t>amortissement lineaire construction</t>
  </si>
  <si>
    <t>amortissement lineaire camionette A</t>
  </si>
  <si>
    <t>ordi A</t>
  </si>
  <si>
    <t>ordi B</t>
  </si>
  <si>
    <t>amortissement lineaire ordinateur A</t>
  </si>
  <si>
    <t>banque</t>
  </si>
  <si>
    <t>perte sur créance</t>
  </si>
  <si>
    <t xml:space="preserve"> client douteux</t>
  </si>
  <si>
    <t>provision risque litige</t>
  </si>
  <si>
    <t>debiteur divers</t>
  </si>
  <si>
    <t>avance et acompte sur immo</t>
  </si>
  <si>
    <t>bilan</t>
  </si>
  <si>
    <t>brut</t>
  </si>
  <si>
    <t>net</t>
  </si>
  <si>
    <t>act sous</t>
  </si>
  <si>
    <t>actif 2 3 4 5</t>
  </si>
  <si>
    <t>pasif 1 4</t>
  </si>
  <si>
    <t>mat transport</t>
  </si>
  <si>
    <t>mat bureau</t>
  </si>
  <si>
    <t>titre participation</t>
  </si>
  <si>
    <t>depot et cautionnement</t>
  </si>
  <si>
    <t>stock marchandise</t>
  </si>
  <si>
    <t>client et autres</t>
  </si>
  <si>
    <t>disponibilité (banque + caisse)</t>
  </si>
  <si>
    <t>K</t>
  </si>
  <si>
    <t xml:space="preserve">reserve </t>
  </si>
  <si>
    <t>report a nouveau</t>
  </si>
  <si>
    <t>resultat</t>
  </si>
  <si>
    <t>emprunt</t>
  </si>
  <si>
    <t>fournisseur</t>
  </si>
  <si>
    <t>dette fiscale</t>
  </si>
  <si>
    <t>total</t>
  </si>
  <si>
    <t>compte de resultat</t>
  </si>
  <si>
    <t>charge</t>
  </si>
  <si>
    <t>produit</t>
  </si>
  <si>
    <t>achat fourniture consommable</t>
  </si>
  <si>
    <t>achat  marchandise</t>
  </si>
  <si>
    <t>variation stock fourniture</t>
  </si>
  <si>
    <t>variation stock marchandise</t>
  </si>
  <si>
    <t>autre achat et charge</t>
  </si>
  <si>
    <t>impot et taxe</t>
  </si>
  <si>
    <t>charge de personnel</t>
  </si>
  <si>
    <t>dotation immo</t>
  </si>
  <si>
    <t>dotation stock</t>
  </si>
  <si>
    <t>autre charge</t>
  </si>
  <si>
    <t>charge d'interet</t>
  </si>
  <si>
    <t>charge financiere</t>
  </si>
  <si>
    <t>vente de marchandise</t>
  </si>
  <si>
    <t>produit vendu</t>
  </si>
  <si>
    <t>reprise de provision</t>
  </si>
  <si>
    <t>produit de participation</t>
  </si>
  <si>
    <t>produit d'interet(escompte)</t>
  </si>
  <si>
    <t>produit exceptionnel</t>
  </si>
  <si>
    <t>perte</t>
  </si>
  <si>
    <t>avance</t>
  </si>
  <si>
    <t>provision et litige</t>
  </si>
  <si>
    <t>depreciation sur stock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</si>
</sst>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0" fontId="0" fillId="2" borderId="1" xfId="0" applyFill="1" applyBorder="1"/>
    <xf numFmtId="0" fontId="0" fillId="0" borderId="1" xfId="0" applyFill="1" applyBorder="1"/>
    <xf numFmtId="0" fontId="0" fillId="2" borderId="0" xfId="0" applyFill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9" xfId="0" applyFill="1" applyBorder="1"/>
    <xf numFmtId="0" fontId="0" fillId="3" borderId="0" xfId="0" applyFill="1"/>
    <xf numFmtId="0" fontId="0" fillId="3" borderId="6" xfId="0" applyFill="1" applyBorder="1"/>
    <xf numFmtId="0" fontId="0" fillId="4" borderId="9" xfId="0" applyFill="1" applyBorder="1"/>
    <xf numFmtId="0" fontId="0" fillId="5" borderId="9" xfId="0" applyFill="1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V92"/>
  <sheetViews>
    <sheetView tabSelected="1" topLeftCell="A46" workbookViewId="0">
      <selection activeCell="D87" sqref="D87"/>
    </sheetView>
  </sheetViews>
  <sheetFormatPr baseColWidth="10" defaultRowHeight="15"/>
  <sheetData>
    <row r="2" spans="2:21">
      <c r="B2" s="20" t="s">
        <v>0</v>
      </c>
      <c r="C2" s="21"/>
      <c r="D2" s="21"/>
      <c r="E2" s="21"/>
      <c r="F2" s="21"/>
      <c r="G2" s="21"/>
      <c r="H2" s="21"/>
      <c r="I2" s="21"/>
      <c r="J2" s="41"/>
    </row>
    <row r="3" spans="2:21">
      <c r="B3" s="42"/>
      <c r="C3" s="43"/>
      <c r="D3" s="43"/>
      <c r="E3" s="43"/>
      <c r="F3" s="43"/>
      <c r="G3" s="43"/>
      <c r="H3" s="43"/>
      <c r="I3" s="43"/>
      <c r="J3" s="44"/>
      <c r="M3" t="s">
        <v>32</v>
      </c>
      <c r="O3">
        <v>10</v>
      </c>
      <c r="R3" t="s">
        <v>40</v>
      </c>
      <c r="T3">
        <v>160</v>
      </c>
    </row>
    <row r="4" spans="2:21">
      <c r="B4" s="1" t="s">
        <v>4</v>
      </c>
      <c r="C4" s="16" t="s">
        <v>1</v>
      </c>
      <c r="D4" s="16"/>
      <c r="E4" s="16"/>
      <c r="F4" s="16"/>
      <c r="G4" s="16" t="s">
        <v>2</v>
      </c>
      <c r="H4" s="16"/>
      <c r="I4" s="16" t="s">
        <v>3</v>
      </c>
      <c r="J4" s="16"/>
      <c r="M4" t="s">
        <v>31</v>
      </c>
      <c r="O4">
        <f>(100/5)%</f>
        <v>0.2</v>
      </c>
      <c r="R4" t="s">
        <v>41</v>
      </c>
      <c r="T4">
        <f>(100/20)%</f>
        <v>0.05</v>
      </c>
    </row>
    <row r="5" spans="2:21">
      <c r="B5" s="15">
        <v>603</v>
      </c>
      <c r="C5" s="37" t="s">
        <v>6</v>
      </c>
      <c r="D5" s="37"/>
      <c r="E5" s="37"/>
      <c r="F5" s="37"/>
      <c r="G5" s="37">
        <v>140</v>
      </c>
      <c r="H5" s="37"/>
      <c r="I5" s="37"/>
      <c r="J5" s="38"/>
    </row>
    <row r="6" spans="2:21">
      <c r="B6" s="12">
        <v>37</v>
      </c>
      <c r="C6" s="35" t="s">
        <v>5</v>
      </c>
      <c r="D6" s="35"/>
      <c r="E6" s="35"/>
      <c r="F6" s="35"/>
      <c r="G6" s="35"/>
      <c r="H6" s="35"/>
      <c r="I6" s="35">
        <v>140</v>
      </c>
      <c r="J6" s="36"/>
      <c r="M6" s="16" t="s">
        <v>21</v>
      </c>
      <c r="N6" s="16"/>
      <c r="O6" s="16"/>
      <c r="P6" s="16"/>
      <c r="R6" s="16" t="s">
        <v>59</v>
      </c>
      <c r="S6" s="16"/>
      <c r="T6" s="16"/>
      <c r="U6" s="16"/>
    </row>
    <row r="7" spans="2:21">
      <c r="B7" s="8"/>
      <c r="C7" s="27"/>
      <c r="D7" s="27"/>
      <c r="E7" s="27"/>
      <c r="F7" s="27"/>
      <c r="G7" s="27"/>
      <c r="H7" s="27"/>
      <c r="I7" s="27"/>
      <c r="J7" s="28"/>
      <c r="M7" s="1" t="s">
        <v>22</v>
      </c>
      <c r="N7" s="1" t="s">
        <v>23</v>
      </c>
      <c r="O7" s="1" t="s">
        <v>24</v>
      </c>
      <c r="P7" s="1" t="s">
        <v>25</v>
      </c>
      <c r="R7" s="1" t="s">
        <v>22</v>
      </c>
      <c r="S7" s="1" t="s">
        <v>23</v>
      </c>
      <c r="T7" s="1" t="s">
        <v>24</v>
      </c>
      <c r="U7" s="1" t="s">
        <v>25</v>
      </c>
    </row>
    <row r="8" spans="2:21">
      <c r="B8" s="12">
        <v>37</v>
      </c>
      <c r="C8" s="35" t="s">
        <v>5</v>
      </c>
      <c r="D8" s="35"/>
      <c r="E8" s="35"/>
      <c r="F8" s="35"/>
      <c r="G8" s="35">
        <v>180</v>
      </c>
      <c r="H8" s="35"/>
      <c r="I8" s="35"/>
      <c r="J8" s="36"/>
      <c r="L8">
        <f>2006</f>
        <v>2006</v>
      </c>
      <c r="M8" s="1" t="s">
        <v>26</v>
      </c>
      <c r="N8">
        <v>10</v>
      </c>
      <c r="O8" s="1">
        <f>$O$3*$O$4</f>
        <v>2</v>
      </c>
      <c r="P8" s="1">
        <f>N8-O8</f>
        <v>8</v>
      </c>
      <c r="R8" s="1" t="s">
        <v>26</v>
      </c>
      <c r="S8">
        <f>T3</f>
        <v>160</v>
      </c>
      <c r="T8" s="1">
        <f>$T$3*$T$4</f>
        <v>8</v>
      </c>
      <c r="U8" s="1">
        <f>S8-T8</f>
        <v>152</v>
      </c>
    </row>
    <row r="9" spans="2:21">
      <c r="B9" s="15">
        <v>603</v>
      </c>
      <c r="C9" s="33" t="s">
        <v>6</v>
      </c>
      <c r="D9" s="33"/>
      <c r="E9" s="33"/>
      <c r="F9" s="33"/>
      <c r="G9" s="33"/>
      <c r="H9" s="33"/>
      <c r="I9" s="33">
        <v>180</v>
      </c>
      <c r="J9" s="34"/>
      <c r="L9">
        <v>2007</v>
      </c>
      <c r="M9" s="1" t="s">
        <v>27</v>
      </c>
      <c r="N9" s="1">
        <f>P8</f>
        <v>8</v>
      </c>
      <c r="O9" s="1">
        <f>$O$3*$O$4</f>
        <v>2</v>
      </c>
      <c r="P9" s="1">
        <f>N9-O9</f>
        <v>6</v>
      </c>
      <c r="R9" s="1" t="s">
        <v>27</v>
      </c>
      <c r="S9" s="1">
        <f>U8</f>
        <v>152</v>
      </c>
      <c r="T9" s="1">
        <f t="shared" ref="T9:T27" si="0">$T$3*$T$4</f>
        <v>8</v>
      </c>
      <c r="U9" s="1">
        <f>S9-T9</f>
        <v>144</v>
      </c>
    </row>
    <row r="10" spans="2:21">
      <c r="B10" s="8"/>
      <c r="C10" s="27"/>
      <c r="D10" s="27"/>
      <c r="E10" s="27"/>
      <c r="F10" s="27"/>
      <c r="G10" s="27"/>
      <c r="H10" s="27"/>
      <c r="I10" s="27"/>
      <c r="J10" s="28"/>
      <c r="L10">
        <v>2008</v>
      </c>
      <c r="M10" s="1" t="s">
        <v>28</v>
      </c>
      <c r="N10" s="1">
        <f t="shared" ref="N10:N12" si="1">P9</f>
        <v>6</v>
      </c>
      <c r="O10" s="1">
        <f t="shared" ref="O10:O12" si="2">$O$3*$O$4</f>
        <v>2</v>
      </c>
      <c r="P10" s="1">
        <f t="shared" ref="P10:P12" si="3">N10-O10</f>
        <v>4</v>
      </c>
      <c r="R10" s="1" t="s">
        <v>28</v>
      </c>
      <c r="S10" s="1">
        <f t="shared" ref="S10:S12" si="4">U9</f>
        <v>144</v>
      </c>
      <c r="T10" s="1">
        <f t="shared" si="0"/>
        <v>8</v>
      </c>
      <c r="U10" s="1">
        <f t="shared" ref="U10:U12" si="5">S10-T10</f>
        <v>136</v>
      </c>
    </row>
    <row r="11" spans="2:21">
      <c r="B11" s="15">
        <v>603</v>
      </c>
      <c r="C11" s="33" t="s">
        <v>8</v>
      </c>
      <c r="D11" s="33"/>
      <c r="E11" s="33"/>
      <c r="F11" s="33"/>
      <c r="G11" s="33">
        <v>20</v>
      </c>
      <c r="H11" s="33"/>
      <c r="I11" s="33"/>
      <c r="J11" s="34"/>
      <c r="L11">
        <v>2009</v>
      </c>
      <c r="M11" s="1" t="s">
        <v>29</v>
      </c>
      <c r="N11" s="1">
        <f t="shared" si="1"/>
        <v>4</v>
      </c>
      <c r="O11" s="1">
        <f t="shared" si="2"/>
        <v>2</v>
      </c>
      <c r="P11" s="1">
        <f t="shared" si="3"/>
        <v>2</v>
      </c>
      <c r="R11" s="1" t="s">
        <v>29</v>
      </c>
      <c r="S11" s="1">
        <f t="shared" si="4"/>
        <v>136</v>
      </c>
      <c r="T11" s="1">
        <f t="shared" si="0"/>
        <v>8</v>
      </c>
      <c r="U11" s="1">
        <f t="shared" si="5"/>
        <v>128</v>
      </c>
    </row>
    <row r="12" spans="2:21">
      <c r="B12" s="11">
        <v>322</v>
      </c>
      <c r="C12" s="35" t="s">
        <v>7</v>
      </c>
      <c r="D12" s="35"/>
      <c r="E12" s="35"/>
      <c r="F12" s="35"/>
      <c r="G12" s="35"/>
      <c r="H12" s="35"/>
      <c r="I12" s="35">
        <v>20</v>
      </c>
      <c r="J12" s="36"/>
      <c r="M12" s="1" t="s">
        <v>30</v>
      </c>
      <c r="N12" s="1">
        <f t="shared" si="1"/>
        <v>2</v>
      </c>
      <c r="O12" s="5">
        <f t="shared" si="2"/>
        <v>2</v>
      </c>
      <c r="P12" s="1">
        <f t="shared" si="3"/>
        <v>0</v>
      </c>
      <c r="R12" s="1" t="s">
        <v>30</v>
      </c>
      <c r="S12" s="1">
        <f t="shared" si="4"/>
        <v>128</v>
      </c>
      <c r="T12" s="5">
        <f t="shared" si="0"/>
        <v>8</v>
      </c>
      <c r="U12" s="1">
        <f t="shared" si="5"/>
        <v>120</v>
      </c>
    </row>
    <row r="13" spans="2:21">
      <c r="B13" s="8"/>
      <c r="C13" s="27"/>
      <c r="D13" s="27"/>
      <c r="E13" s="27"/>
      <c r="F13" s="27"/>
      <c r="G13" s="27"/>
      <c r="H13" s="27"/>
      <c r="I13" s="27"/>
      <c r="J13" s="28"/>
      <c r="R13" s="1" t="s">
        <v>42</v>
      </c>
      <c r="S13" s="1">
        <f t="shared" ref="S13:S23" si="6">U12</f>
        <v>120</v>
      </c>
      <c r="T13" s="1">
        <f t="shared" si="0"/>
        <v>8</v>
      </c>
      <c r="U13" s="1">
        <f t="shared" ref="U13:U23" si="7">S13-T13</f>
        <v>112</v>
      </c>
    </row>
    <row r="14" spans="2:21">
      <c r="B14" s="11">
        <v>322</v>
      </c>
      <c r="C14" s="35" t="s">
        <v>9</v>
      </c>
      <c r="D14" s="35"/>
      <c r="E14" s="35"/>
      <c r="F14" s="35"/>
      <c r="G14" s="35">
        <v>12</v>
      </c>
      <c r="H14" s="35"/>
      <c r="I14" s="35"/>
      <c r="J14" s="36"/>
      <c r="R14" s="1" t="s">
        <v>43</v>
      </c>
      <c r="S14" s="1">
        <f t="shared" si="6"/>
        <v>112</v>
      </c>
      <c r="T14" s="1">
        <f t="shared" si="0"/>
        <v>8</v>
      </c>
      <c r="U14" s="1">
        <f t="shared" si="7"/>
        <v>104</v>
      </c>
    </row>
    <row r="15" spans="2:21">
      <c r="B15" s="15">
        <v>603</v>
      </c>
      <c r="C15" s="33" t="s">
        <v>10</v>
      </c>
      <c r="D15" s="33"/>
      <c r="E15" s="33"/>
      <c r="F15" s="33"/>
      <c r="G15" s="33"/>
      <c r="H15" s="33"/>
      <c r="I15" s="33">
        <v>12</v>
      </c>
      <c r="J15" s="34"/>
      <c r="M15" t="s">
        <v>57</v>
      </c>
      <c r="O15">
        <v>150</v>
      </c>
      <c r="R15" s="1" t="s">
        <v>44</v>
      </c>
      <c r="S15" s="1">
        <f t="shared" si="6"/>
        <v>104</v>
      </c>
      <c r="T15" s="1">
        <f t="shared" si="0"/>
        <v>8</v>
      </c>
      <c r="U15" s="1">
        <f t="shared" si="7"/>
        <v>96</v>
      </c>
    </row>
    <row r="16" spans="2:21">
      <c r="B16" s="8"/>
      <c r="C16" s="27"/>
      <c r="D16" s="27"/>
      <c r="E16" s="27"/>
      <c r="F16" s="27"/>
      <c r="G16" s="27"/>
      <c r="H16" s="27"/>
      <c r="I16" s="27"/>
      <c r="J16" s="28"/>
      <c r="M16" t="s">
        <v>41</v>
      </c>
      <c r="O16">
        <f>(100/10)%</f>
        <v>0.1</v>
      </c>
      <c r="R16" s="1" t="s">
        <v>45</v>
      </c>
      <c r="S16" s="1">
        <f t="shared" si="6"/>
        <v>96</v>
      </c>
      <c r="T16" s="1">
        <f t="shared" si="0"/>
        <v>8</v>
      </c>
      <c r="U16" s="1">
        <f t="shared" si="7"/>
        <v>88</v>
      </c>
    </row>
    <row r="17" spans="2:21">
      <c r="B17" s="11">
        <v>397</v>
      </c>
      <c r="C17" s="35" t="s">
        <v>12</v>
      </c>
      <c r="D17" s="35"/>
      <c r="E17" s="35"/>
      <c r="F17" s="35"/>
      <c r="G17" s="35">
        <v>12</v>
      </c>
      <c r="H17" s="35"/>
      <c r="I17" s="35"/>
      <c r="J17" s="36"/>
      <c r="R17" s="1" t="s">
        <v>46</v>
      </c>
      <c r="S17" s="1">
        <f t="shared" si="6"/>
        <v>88</v>
      </c>
      <c r="T17" s="1">
        <f t="shared" si="0"/>
        <v>8</v>
      </c>
      <c r="U17" s="1">
        <f t="shared" si="7"/>
        <v>80</v>
      </c>
    </row>
    <row r="18" spans="2:21">
      <c r="B18" s="45">
        <v>781</v>
      </c>
      <c r="C18" s="31" t="s">
        <v>13</v>
      </c>
      <c r="D18" s="31"/>
      <c r="E18" s="31"/>
      <c r="F18" s="31"/>
      <c r="G18" s="31"/>
      <c r="H18" s="31"/>
      <c r="I18" s="31">
        <v>12</v>
      </c>
      <c r="J18" s="32"/>
      <c r="M18" s="16" t="s">
        <v>58</v>
      </c>
      <c r="N18" s="16"/>
      <c r="O18" s="16"/>
      <c r="P18" s="16"/>
      <c r="R18" s="1" t="s">
        <v>47</v>
      </c>
      <c r="S18" s="1">
        <f t="shared" si="6"/>
        <v>80</v>
      </c>
      <c r="T18" s="1">
        <f t="shared" si="0"/>
        <v>8</v>
      </c>
      <c r="U18" s="1">
        <f t="shared" si="7"/>
        <v>72</v>
      </c>
    </row>
    <row r="19" spans="2:21">
      <c r="B19" s="8"/>
      <c r="C19" s="27"/>
      <c r="D19" s="27"/>
      <c r="E19" s="27"/>
      <c r="F19" s="27"/>
      <c r="G19" s="27"/>
      <c r="H19" s="27"/>
      <c r="I19" s="27"/>
      <c r="J19" s="28"/>
      <c r="M19" s="1" t="s">
        <v>22</v>
      </c>
      <c r="N19" s="1" t="s">
        <v>23</v>
      </c>
      <c r="O19" s="1" t="s">
        <v>24</v>
      </c>
      <c r="P19" s="1" t="s">
        <v>25</v>
      </c>
      <c r="R19" s="1" t="s">
        <v>48</v>
      </c>
      <c r="S19" s="1">
        <f t="shared" si="6"/>
        <v>72</v>
      </c>
      <c r="T19" s="1">
        <f t="shared" si="0"/>
        <v>8</v>
      </c>
      <c r="U19" s="1">
        <f t="shared" si="7"/>
        <v>64</v>
      </c>
    </row>
    <row r="20" spans="2:21">
      <c r="B20" s="15">
        <v>681</v>
      </c>
      <c r="C20" s="33" t="s">
        <v>11</v>
      </c>
      <c r="D20" s="33"/>
      <c r="E20" s="33"/>
      <c r="F20" s="33"/>
      <c r="G20" s="33">
        <v>30</v>
      </c>
      <c r="H20" s="33"/>
      <c r="I20" s="33"/>
      <c r="J20" s="34"/>
      <c r="L20">
        <v>2006</v>
      </c>
      <c r="M20" s="1" t="s">
        <v>26</v>
      </c>
      <c r="N20">
        <f>O15</f>
        <v>150</v>
      </c>
      <c r="O20" s="1">
        <f>$O$15*$O$16</f>
        <v>15</v>
      </c>
      <c r="P20" s="1">
        <f>N20-O20</f>
        <v>135</v>
      </c>
      <c r="R20" s="1" t="s">
        <v>49</v>
      </c>
      <c r="S20" s="1">
        <f t="shared" si="6"/>
        <v>64</v>
      </c>
      <c r="T20" s="1">
        <f t="shared" si="0"/>
        <v>8</v>
      </c>
      <c r="U20" s="1">
        <f t="shared" si="7"/>
        <v>56</v>
      </c>
    </row>
    <row r="21" spans="2:21">
      <c r="B21" s="11">
        <v>39</v>
      </c>
      <c r="C21" s="35" t="s">
        <v>12</v>
      </c>
      <c r="D21" s="35"/>
      <c r="E21" s="35"/>
      <c r="F21" s="35"/>
      <c r="G21" s="35"/>
      <c r="H21" s="35"/>
      <c r="I21" s="35">
        <v>30</v>
      </c>
      <c r="J21" s="36"/>
      <c r="L21">
        <v>2007</v>
      </c>
      <c r="M21" s="1" t="s">
        <v>27</v>
      </c>
      <c r="N21" s="1">
        <f>P20</f>
        <v>135</v>
      </c>
      <c r="O21" s="1">
        <f t="shared" ref="O21:O29" si="8">$O$15*$O$16</f>
        <v>15</v>
      </c>
      <c r="P21" s="1">
        <f>N21-O21</f>
        <v>120</v>
      </c>
      <c r="R21" s="1" t="s">
        <v>50</v>
      </c>
      <c r="S21" s="1">
        <f t="shared" si="6"/>
        <v>56</v>
      </c>
      <c r="T21" s="1">
        <f t="shared" si="0"/>
        <v>8</v>
      </c>
      <c r="U21" s="1">
        <f t="shared" si="7"/>
        <v>48</v>
      </c>
    </row>
    <row r="22" spans="2:21">
      <c r="B22" s="8"/>
      <c r="C22" s="27"/>
      <c r="D22" s="27"/>
      <c r="E22" s="27"/>
      <c r="F22" s="27"/>
      <c r="G22" s="27"/>
      <c r="H22" s="27"/>
      <c r="I22" s="27"/>
      <c r="J22" s="28"/>
      <c r="L22">
        <v>2008</v>
      </c>
      <c r="M22" s="1" t="s">
        <v>28</v>
      </c>
      <c r="N22" s="1">
        <f t="shared" ref="N22:N29" si="9">P21</f>
        <v>120</v>
      </c>
      <c r="O22" s="1">
        <f t="shared" si="8"/>
        <v>15</v>
      </c>
      <c r="P22" s="1">
        <f t="shared" ref="P22:P29" si="10">N22-O22</f>
        <v>105</v>
      </c>
      <c r="R22" s="1" t="s">
        <v>51</v>
      </c>
      <c r="S22" s="1">
        <f t="shared" si="6"/>
        <v>48</v>
      </c>
      <c r="T22" s="1">
        <f t="shared" si="0"/>
        <v>8</v>
      </c>
      <c r="U22" s="1">
        <f t="shared" si="7"/>
        <v>40</v>
      </c>
    </row>
    <row r="23" spans="2:21">
      <c r="B23" s="15">
        <v>607</v>
      </c>
      <c r="C23" s="33" t="s">
        <v>14</v>
      </c>
      <c r="D23" s="33"/>
      <c r="E23" s="33"/>
      <c r="F23" s="33"/>
      <c r="G23" s="33">
        <v>18</v>
      </c>
      <c r="H23" s="33"/>
      <c r="I23" s="33"/>
      <c r="J23" s="34"/>
      <c r="L23">
        <v>2009</v>
      </c>
      <c r="M23" s="1" t="s">
        <v>29</v>
      </c>
      <c r="N23" s="1">
        <f t="shared" si="9"/>
        <v>105</v>
      </c>
      <c r="O23" s="1">
        <f t="shared" si="8"/>
        <v>15</v>
      </c>
      <c r="P23" s="1">
        <f t="shared" si="10"/>
        <v>90</v>
      </c>
      <c r="R23" s="1" t="s">
        <v>52</v>
      </c>
      <c r="S23" s="1">
        <f t="shared" si="6"/>
        <v>40</v>
      </c>
      <c r="T23" s="1">
        <f t="shared" si="0"/>
        <v>8</v>
      </c>
      <c r="U23" s="1">
        <f t="shared" si="7"/>
        <v>32</v>
      </c>
    </row>
    <row r="24" spans="2:21">
      <c r="B24" s="14">
        <v>408</v>
      </c>
      <c r="C24" s="39" t="s">
        <v>15</v>
      </c>
      <c r="D24" s="39"/>
      <c r="E24" s="39"/>
      <c r="F24" s="39"/>
      <c r="G24" s="39"/>
      <c r="H24" s="39"/>
      <c r="I24" s="39">
        <v>18</v>
      </c>
      <c r="J24" s="40"/>
      <c r="L24">
        <v>2010</v>
      </c>
      <c r="M24" s="1" t="s">
        <v>30</v>
      </c>
      <c r="N24" s="1">
        <f t="shared" si="9"/>
        <v>90</v>
      </c>
      <c r="O24" s="5">
        <f t="shared" si="8"/>
        <v>15</v>
      </c>
      <c r="P24" s="1">
        <f t="shared" si="10"/>
        <v>75</v>
      </c>
      <c r="R24" s="1" t="s">
        <v>53</v>
      </c>
      <c r="S24" s="1">
        <f t="shared" ref="S24:S27" si="11">U23</f>
        <v>32</v>
      </c>
      <c r="T24" s="1">
        <f t="shared" si="0"/>
        <v>8</v>
      </c>
      <c r="U24" s="1">
        <f t="shared" ref="U24:U27" si="12">S24-T24</f>
        <v>24</v>
      </c>
    </row>
    <row r="25" spans="2:21">
      <c r="B25" s="8"/>
      <c r="C25" s="27"/>
      <c r="D25" s="27"/>
      <c r="E25" s="27"/>
      <c r="F25" s="27"/>
      <c r="G25" s="27"/>
      <c r="H25" s="27"/>
      <c r="I25" s="27"/>
      <c r="J25" s="28"/>
      <c r="L25">
        <v>2011</v>
      </c>
      <c r="M25" s="1" t="s">
        <v>42</v>
      </c>
      <c r="N25" s="1">
        <f t="shared" si="9"/>
        <v>75</v>
      </c>
      <c r="O25" s="1">
        <f t="shared" si="8"/>
        <v>15</v>
      </c>
      <c r="P25" s="1">
        <f t="shared" si="10"/>
        <v>60</v>
      </c>
      <c r="R25" s="1" t="s">
        <v>54</v>
      </c>
      <c r="S25" s="1">
        <f t="shared" si="11"/>
        <v>24</v>
      </c>
      <c r="T25" s="1">
        <f t="shared" si="0"/>
        <v>8</v>
      </c>
      <c r="U25" s="1">
        <f t="shared" si="12"/>
        <v>16</v>
      </c>
    </row>
    <row r="26" spans="2:21">
      <c r="B26" s="15">
        <v>606</v>
      </c>
      <c r="C26" s="33" t="s">
        <v>16</v>
      </c>
      <c r="D26" s="33"/>
      <c r="E26" s="33"/>
      <c r="F26" s="33"/>
      <c r="G26" s="33">
        <v>4</v>
      </c>
      <c r="H26" s="33"/>
      <c r="I26" s="33"/>
      <c r="J26" s="34"/>
      <c r="L26">
        <v>2012</v>
      </c>
      <c r="M26" s="1" t="s">
        <v>43</v>
      </c>
      <c r="N26" s="1">
        <f t="shared" si="9"/>
        <v>60</v>
      </c>
      <c r="O26" s="1">
        <f t="shared" si="8"/>
        <v>15</v>
      </c>
      <c r="P26" s="1">
        <f t="shared" si="10"/>
        <v>45</v>
      </c>
      <c r="R26" s="1" t="s">
        <v>55</v>
      </c>
      <c r="S26" s="1">
        <f t="shared" si="11"/>
        <v>16</v>
      </c>
      <c r="T26" s="1">
        <f t="shared" si="0"/>
        <v>8</v>
      </c>
      <c r="U26" s="1">
        <f t="shared" si="12"/>
        <v>8</v>
      </c>
    </row>
    <row r="27" spans="2:21">
      <c r="B27" s="15">
        <v>626</v>
      </c>
      <c r="C27" s="33" t="s">
        <v>17</v>
      </c>
      <c r="D27" s="33"/>
      <c r="E27" s="33"/>
      <c r="F27" s="33"/>
      <c r="G27" s="33">
        <v>2</v>
      </c>
      <c r="H27" s="33"/>
      <c r="I27" s="33"/>
      <c r="J27" s="34"/>
      <c r="M27" s="1" t="s">
        <v>44</v>
      </c>
      <c r="N27" s="1">
        <f t="shared" si="9"/>
        <v>45</v>
      </c>
      <c r="O27" s="1">
        <f t="shared" si="8"/>
        <v>15</v>
      </c>
      <c r="P27" s="1">
        <f t="shared" si="10"/>
        <v>30</v>
      </c>
      <c r="R27" s="2" t="s">
        <v>56</v>
      </c>
      <c r="S27" s="2">
        <f t="shared" si="11"/>
        <v>8</v>
      </c>
      <c r="T27" s="2">
        <f t="shared" si="0"/>
        <v>8</v>
      </c>
      <c r="U27" s="2">
        <f t="shared" si="12"/>
        <v>0</v>
      </c>
    </row>
    <row r="28" spans="2:21">
      <c r="B28" s="15">
        <v>613</v>
      </c>
      <c r="C28" s="33" t="s">
        <v>18</v>
      </c>
      <c r="D28" s="33"/>
      <c r="E28" s="33"/>
      <c r="F28" s="33"/>
      <c r="G28" s="33">
        <v>5</v>
      </c>
      <c r="H28" s="33"/>
      <c r="I28" s="33"/>
      <c r="J28" s="34"/>
      <c r="M28" s="1" t="s">
        <v>45</v>
      </c>
      <c r="N28" s="1">
        <f t="shared" si="9"/>
        <v>30</v>
      </c>
      <c r="O28" s="1">
        <f t="shared" si="8"/>
        <v>15</v>
      </c>
      <c r="P28" s="1">
        <f t="shared" si="10"/>
        <v>15</v>
      </c>
      <c r="R28" s="4"/>
      <c r="S28" s="4"/>
      <c r="T28" s="4"/>
      <c r="U28" s="4"/>
    </row>
    <row r="29" spans="2:21">
      <c r="B29" s="14">
        <v>408</v>
      </c>
      <c r="C29" s="39" t="s">
        <v>15</v>
      </c>
      <c r="D29" s="39"/>
      <c r="E29" s="39"/>
      <c r="F29" s="39"/>
      <c r="G29" s="39"/>
      <c r="H29" s="39"/>
      <c r="I29" s="39">
        <v>11</v>
      </c>
      <c r="J29" s="40"/>
      <c r="M29" s="1" t="s">
        <v>46</v>
      </c>
      <c r="N29" s="1">
        <f t="shared" si="9"/>
        <v>15</v>
      </c>
      <c r="O29" s="1">
        <f t="shared" si="8"/>
        <v>15</v>
      </c>
      <c r="P29" s="1">
        <f t="shared" si="10"/>
        <v>0</v>
      </c>
      <c r="R29" s="3"/>
      <c r="S29" s="3"/>
      <c r="T29" s="3"/>
      <c r="U29" s="3"/>
    </row>
    <row r="30" spans="2:21">
      <c r="B30" s="8"/>
      <c r="C30" s="27"/>
      <c r="D30" s="27"/>
      <c r="E30" s="27"/>
      <c r="F30" s="27"/>
      <c r="G30" s="27"/>
      <c r="H30" s="27"/>
      <c r="I30" s="27"/>
      <c r="J30" s="28"/>
      <c r="R30" s="3"/>
      <c r="S30" s="3"/>
      <c r="T30" s="3"/>
      <c r="U30" s="3"/>
    </row>
    <row r="31" spans="2:21">
      <c r="B31" s="11">
        <v>486</v>
      </c>
      <c r="C31" s="35" t="s">
        <v>19</v>
      </c>
      <c r="D31" s="35"/>
      <c r="E31" s="35"/>
      <c r="F31" s="35"/>
      <c r="G31" s="35">
        <v>1</v>
      </c>
      <c r="H31" s="35"/>
      <c r="I31" s="35"/>
      <c r="J31" s="36"/>
      <c r="R31" s="3"/>
      <c r="S31" s="3"/>
      <c r="T31" s="3"/>
      <c r="U31" s="3"/>
    </row>
    <row r="32" spans="2:21">
      <c r="B32" s="15">
        <v>616</v>
      </c>
      <c r="C32" s="33" t="s">
        <v>20</v>
      </c>
      <c r="D32" s="33"/>
      <c r="E32" s="33"/>
      <c r="F32" s="33"/>
      <c r="G32" s="33"/>
      <c r="H32" s="33"/>
      <c r="I32" s="33">
        <v>1</v>
      </c>
      <c r="J32" s="34"/>
      <c r="M32" t="s">
        <v>36</v>
      </c>
      <c r="O32">
        <v>80</v>
      </c>
      <c r="R32" t="s">
        <v>37</v>
      </c>
      <c r="T32">
        <v>60</v>
      </c>
    </row>
    <row r="33" spans="2:22">
      <c r="B33" s="8"/>
      <c r="C33" s="27"/>
      <c r="D33" s="27"/>
      <c r="E33" s="27"/>
      <c r="F33" s="27"/>
      <c r="G33" s="27"/>
      <c r="H33" s="27"/>
      <c r="I33" s="27"/>
      <c r="J33" s="28"/>
      <c r="M33" t="s">
        <v>41</v>
      </c>
      <c r="O33">
        <f>(100/5)%</f>
        <v>0.2</v>
      </c>
      <c r="R33" t="s">
        <v>41</v>
      </c>
      <c r="T33">
        <f>(100/5)%</f>
        <v>0.2</v>
      </c>
    </row>
    <row r="34" spans="2:22">
      <c r="B34" s="11">
        <v>486</v>
      </c>
      <c r="C34" s="35" t="s">
        <v>19</v>
      </c>
      <c r="D34" s="35"/>
      <c r="E34" s="35"/>
      <c r="F34" s="35"/>
      <c r="G34" s="35">
        <v>30</v>
      </c>
      <c r="H34" s="35"/>
      <c r="I34" s="35"/>
      <c r="J34" s="36"/>
    </row>
    <row r="35" spans="2:22">
      <c r="B35" s="15">
        <v>607</v>
      </c>
      <c r="C35" s="33" t="s">
        <v>14</v>
      </c>
      <c r="D35" s="33"/>
      <c r="E35" s="33"/>
      <c r="F35" s="33"/>
      <c r="G35" s="33"/>
      <c r="H35" s="33"/>
      <c r="I35" s="33">
        <v>30</v>
      </c>
      <c r="J35" s="34"/>
      <c r="M35" s="16" t="s">
        <v>60</v>
      </c>
      <c r="N35" s="16"/>
      <c r="O35" s="16"/>
      <c r="P35" s="16"/>
      <c r="R35" s="16" t="s">
        <v>60</v>
      </c>
      <c r="S35" s="16"/>
      <c r="T35" s="16"/>
      <c r="U35" s="16"/>
    </row>
    <row r="36" spans="2:22">
      <c r="B36" s="8"/>
      <c r="C36" s="27"/>
      <c r="D36" s="27"/>
      <c r="E36" s="27"/>
      <c r="F36" s="27"/>
      <c r="G36" s="27"/>
      <c r="H36" s="27"/>
      <c r="I36" s="27"/>
      <c r="J36" s="28"/>
      <c r="M36" s="1" t="s">
        <v>22</v>
      </c>
      <c r="N36" s="1" t="s">
        <v>23</v>
      </c>
      <c r="O36" s="1" t="s">
        <v>24</v>
      </c>
      <c r="P36" s="1" t="s">
        <v>25</v>
      </c>
      <c r="R36" s="1" t="s">
        <v>22</v>
      </c>
      <c r="S36" s="1" t="s">
        <v>23</v>
      </c>
      <c r="T36" s="1" t="s">
        <v>24</v>
      </c>
      <c r="U36" s="1" t="s">
        <v>25</v>
      </c>
    </row>
    <row r="37" spans="2:22">
      <c r="B37" s="15">
        <v>681</v>
      </c>
      <c r="C37" s="33" t="s">
        <v>11</v>
      </c>
      <c r="D37" s="33"/>
      <c r="E37" s="33"/>
      <c r="F37" s="33"/>
      <c r="G37" s="33">
        <v>2</v>
      </c>
      <c r="H37" s="33"/>
      <c r="I37" s="33"/>
      <c r="J37" s="34"/>
      <c r="L37">
        <v>2006</v>
      </c>
      <c r="M37" s="1" t="s">
        <v>26</v>
      </c>
      <c r="N37">
        <f>O32</f>
        <v>80</v>
      </c>
      <c r="O37" s="1">
        <f>$O$32*$O$33</f>
        <v>16</v>
      </c>
      <c r="P37" s="1">
        <f>N37-O37</f>
        <v>64</v>
      </c>
      <c r="R37" s="1" t="s">
        <v>26</v>
      </c>
      <c r="S37">
        <v>0</v>
      </c>
      <c r="T37" s="1">
        <v>0</v>
      </c>
      <c r="U37" s="1">
        <v>0</v>
      </c>
      <c r="V37">
        <v>2006</v>
      </c>
    </row>
    <row r="38" spans="2:22">
      <c r="B38" s="11">
        <v>2801</v>
      </c>
      <c r="C38" s="35" t="s">
        <v>33</v>
      </c>
      <c r="D38" s="35"/>
      <c r="E38" s="35"/>
      <c r="F38" s="35"/>
      <c r="G38" s="35"/>
      <c r="H38" s="35"/>
      <c r="I38" s="35">
        <v>2</v>
      </c>
      <c r="J38" s="36"/>
      <c r="L38">
        <v>2007</v>
      </c>
      <c r="M38" s="1" t="s">
        <v>27</v>
      </c>
      <c r="N38" s="1">
        <f>P37</f>
        <v>64</v>
      </c>
      <c r="O38" s="1">
        <f t="shared" ref="O38:O41" si="13">$O$32*$O$33</f>
        <v>16</v>
      </c>
      <c r="P38" s="1">
        <f>N38-O38</f>
        <v>48</v>
      </c>
      <c r="R38" s="1" t="s">
        <v>27</v>
      </c>
      <c r="S38" s="1">
        <f>T32</f>
        <v>60</v>
      </c>
      <c r="T38" s="1">
        <f>T32*T33*0.5</f>
        <v>6</v>
      </c>
      <c r="U38" s="1">
        <f>S38-T38</f>
        <v>54</v>
      </c>
      <c r="V38">
        <v>2007</v>
      </c>
    </row>
    <row r="39" spans="2:22">
      <c r="B39" s="8"/>
      <c r="C39" s="27"/>
      <c r="D39" s="27"/>
      <c r="E39" s="27"/>
      <c r="F39" s="27"/>
      <c r="G39" s="27"/>
      <c r="H39" s="27"/>
      <c r="I39" s="27"/>
      <c r="J39" s="28"/>
      <c r="L39">
        <v>2008</v>
      </c>
      <c r="M39" s="1" t="s">
        <v>28</v>
      </c>
      <c r="N39" s="1">
        <f t="shared" ref="N39:N41" si="14">P38</f>
        <v>48</v>
      </c>
      <c r="O39" s="1">
        <f t="shared" si="13"/>
        <v>16</v>
      </c>
      <c r="P39" s="1">
        <f t="shared" ref="P39:P41" si="15">N39-O39</f>
        <v>32</v>
      </c>
      <c r="R39" s="1" t="s">
        <v>28</v>
      </c>
      <c r="S39" s="1">
        <f t="shared" ref="S39:S41" si="16">U38</f>
        <v>54</v>
      </c>
      <c r="T39" s="1">
        <f>T32*T33</f>
        <v>12</v>
      </c>
      <c r="U39" s="1">
        <f t="shared" ref="U39:U41" si="17">S39-T39</f>
        <v>42</v>
      </c>
      <c r="V39">
        <v>2008</v>
      </c>
    </row>
    <row r="40" spans="2:22">
      <c r="B40" s="15">
        <v>681</v>
      </c>
      <c r="C40" s="33" t="s">
        <v>11</v>
      </c>
      <c r="D40" s="33"/>
      <c r="E40" s="33"/>
      <c r="F40" s="33"/>
      <c r="G40" s="33">
        <v>8</v>
      </c>
      <c r="H40" s="33"/>
      <c r="I40" s="33"/>
      <c r="J40" s="34"/>
      <c r="L40">
        <v>2009</v>
      </c>
      <c r="M40" s="1" t="s">
        <v>29</v>
      </c>
      <c r="N40" s="1">
        <f t="shared" si="14"/>
        <v>32</v>
      </c>
      <c r="O40" s="5">
        <f t="shared" si="13"/>
        <v>16</v>
      </c>
      <c r="P40" s="1">
        <f t="shared" si="15"/>
        <v>16</v>
      </c>
      <c r="R40" s="1" t="s">
        <v>29</v>
      </c>
      <c r="S40" s="1">
        <f t="shared" si="16"/>
        <v>42</v>
      </c>
      <c r="T40" s="1">
        <f>T32*T33</f>
        <v>12</v>
      </c>
      <c r="U40" s="1">
        <f t="shared" si="17"/>
        <v>30</v>
      </c>
      <c r="V40">
        <v>2009</v>
      </c>
    </row>
    <row r="41" spans="2:22">
      <c r="B41" s="11">
        <v>2801</v>
      </c>
      <c r="C41" s="35" t="s">
        <v>34</v>
      </c>
      <c r="D41" s="35"/>
      <c r="E41" s="35"/>
      <c r="F41" s="35"/>
      <c r="G41" s="35"/>
      <c r="H41" s="35"/>
      <c r="I41" s="35">
        <v>8</v>
      </c>
      <c r="J41" s="36"/>
      <c r="L41">
        <v>2010</v>
      </c>
      <c r="M41" s="1" t="s">
        <v>30</v>
      </c>
      <c r="N41" s="1">
        <f t="shared" si="14"/>
        <v>16</v>
      </c>
      <c r="O41" s="1">
        <f t="shared" si="13"/>
        <v>16</v>
      </c>
      <c r="P41" s="1">
        <f t="shared" si="15"/>
        <v>0</v>
      </c>
      <c r="R41" s="1" t="s">
        <v>30</v>
      </c>
      <c r="S41" s="1">
        <f t="shared" si="16"/>
        <v>30</v>
      </c>
      <c r="T41" s="5">
        <f>T32*T33</f>
        <v>12</v>
      </c>
      <c r="U41" s="1">
        <f t="shared" si="17"/>
        <v>18</v>
      </c>
      <c r="V41">
        <v>2010</v>
      </c>
    </row>
    <row r="42" spans="2:22">
      <c r="B42" s="8"/>
      <c r="C42" s="27"/>
      <c r="D42" s="27"/>
      <c r="E42" s="27"/>
      <c r="F42" s="27"/>
      <c r="G42" s="27"/>
      <c r="H42" s="27"/>
      <c r="I42" s="27"/>
      <c r="J42" s="28"/>
      <c r="R42" s="1" t="s">
        <v>42</v>
      </c>
      <c r="S42" s="1">
        <f>U41</f>
        <v>18</v>
      </c>
      <c r="T42" s="1">
        <f>T32*T33</f>
        <v>12</v>
      </c>
      <c r="U42" s="6">
        <f>S42-T42</f>
        <v>6</v>
      </c>
    </row>
    <row r="43" spans="2:22">
      <c r="B43" s="15">
        <v>681</v>
      </c>
      <c r="C43" s="33" t="s">
        <v>11</v>
      </c>
      <c r="D43" s="33"/>
      <c r="E43" s="33"/>
      <c r="F43" s="33"/>
      <c r="G43" s="33">
        <v>15</v>
      </c>
      <c r="H43" s="33"/>
      <c r="I43" s="33"/>
      <c r="J43" s="34"/>
      <c r="R43" s="1" t="s">
        <v>43</v>
      </c>
      <c r="S43" s="1">
        <f>U42</f>
        <v>6</v>
      </c>
      <c r="T43" s="1">
        <f>T32*T33*0.5</f>
        <v>6</v>
      </c>
      <c r="U43" s="6">
        <f>S43-T43</f>
        <v>0</v>
      </c>
    </row>
    <row r="44" spans="2:22">
      <c r="B44" s="11">
        <v>2801</v>
      </c>
      <c r="C44" s="35" t="s">
        <v>35</v>
      </c>
      <c r="D44" s="35"/>
      <c r="E44" s="35"/>
      <c r="F44" s="35"/>
      <c r="G44" s="35"/>
      <c r="H44" s="35"/>
      <c r="I44" s="35">
        <v>15</v>
      </c>
      <c r="J44" s="36"/>
    </row>
    <row r="45" spans="2:22">
      <c r="B45" s="8"/>
      <c r="C45" s="27"/>
      <c r="D45" s="27"/>
      <c r="E45" s="27"/>
      <c r="F45" s="27"/>
      <c r="G45" s="27"/>
      <c r="H45" s="27"/>
      <c r="I45" s="27"/>
      <c r="J45" s="28"/>
      <c r="M45" t="s">
        <v>61</v>
      </c>
      <c r="O45">
        <v>60</v>
      </c>
      <c r="R45" t="s">
        <v>62</v>
      </c>
      <c r="T45">
        <v>60</v>
      </c>
    </row>
    <row r="46" spans="2:22">
      <c r="B46" s="15">
        <v>681</v>
      </c>
      <c r="C46" s="33" t="s">
        <v>11</v>
      </c>
      <c r="D46" s="33"/>
      <c r="E46" s="33"/>
      <c r="F46" s="33"/>
      <c r="G46" s="33">
        <v>16</v>
      </c>
      <c r="H46" s="33"/>
      <c r="I46" s="33"/>
      <c r="J46" s="34"/>
      <c r="M46" t="s">
        <v>41</v>
      </c>
      <c r="O46">
        <f>(100/4)%</f>
        <v>0.25</v>
      </c>
      <c r="R46" t="s">
        <v>41</v>
      </c>
      <c r="T46">
        <f>(100/4)%</f>
        <v>0.25</v>
      </c>
    </row>
    <row r="47" spans="2:22">
      <c r="B47" s="11">
        <v>2801</v>
      </c>
      <c r="C47" s="35" t="s">
        <v>36</v>
      </c>
      <c r="D47" s="35"/>
      <c r="E47" s="35"/>
      <c r="F47" s="35"/>
      <c r="G47" s="35"/>
      <c r="H47" s="35"/>
      <c r="I47" s="35">
        <v>16</v>
      </c>
      <c r="J47" s="36"/>
    </row>
    <row r="48" spans="2:22">
      <c r="B48" s="8"/>
      <c r="C48" s="27"/>
      <c r="D48" s="27"/>
      <c r="E48" s="27"/>
      <c r="F48" s="27"/>
      <c r="G48" s="9"/>
      <c r="H48" s="9"/>
      <c r="I48" s="9"/>
      <c r="J48" s="10"/>
      <c r="M48" s="16" t="s">
        <v>63</v>
      </c>
      <c r="N48" s="16"/>
      <c r="O48" s="16"/>
      <c r="P48" s="16"/>
      <c r="S48" s="16" t="s">
        <v>63</v>
      </c>
      <c r="T48" s="16"/>
      <c r="U48" s="16"/>
      <c r="V48" s="16"/>
    </row>
    <row r="49" spans="2:22">
      <c r="B49" s="15">
        <v>681</v>
      </c>
      <c r="C49" s="33" t="s">
        <v>11</v>
      </c>
      <c r="D49" s="33"/>
      <c r="E49" s="33"/>
      <c r="F49" s="33"/>
      <c r="G49" s="33">
        <v>12</v>
      </c>
      <c r="H49" s="33"/>
      <c r="I49" s="33"/>
      <c r="J49" s="34"/>
      <c r="M49" s="1" t="s">
        <v>22</v>
      </c>
      <c r="N49" s="1" t="s">
        <v>23</v>
      </c>
      <c r="O49" s="1" t="s">
        <v>24</v>
      </c>
      <c r="P49" s="1" t="s">
        <v>25</v>
      </c>
      <c r="S49" s="1" t="s">
        <v>22</v>
      </c>
      <c r="T49" s="1" t="s">
        <v>23</v>
      </c>
      <c r="U49" s="1" t="s">
        <v>24</v>
      </c>
      <c r="V49" s="1" t="s">
        <v>25</v>
      </c>
    </row>
    <row r="50" spans="2:22">
      <c r="B50" s="11">
        <v>2801</v>
      </c>
      <c r="C50" s="35" t="s">
        <v>37</v>
      </c>
      <c r="D50" s="35"/>
      <c r="E50" s="35"/>
      <c r="F50" s="35"/>
      <c r="G50" s="35"/>
      <c r="H50" s="35"/>
      <c r="I50" s="35">
        <v>12</v>
      </c>
      <c r="J50" s="36"/>
      <c r="L50">
        <v>2006</v>
      </c>
      <c r="M50" s="1" t="s">
        <v>26</v>
      </c>
      <c r="N50">
        <f>O45</f>
        <v>60</v>
      </c>
      <c r="O50" s="1">
        <f>$O$45*$O$46</f>
        <v>15</v>
      </c>
      <c r="P50" s="1">
        <f>N50-O50</f>
        <v>45</v>
      </c>
      <c r="R50">
        <v>2006</v>
      </c>
      <c r="S50" s="1" t="s">
        <v>26</v>
      </c>
      <c r="T50">
        <v>0</v>
      </c>
      <c r="U50" s="1">
        <v>0</v>
      </c>
      <c r="V50" s="1">
        <f>T50-U50</f>
        <v>0</v>
      </c>
    </row>
    <row r="51" spans="2:22">
      <c r="B51" s="8"/>
      <c r="C51" s="27"/>
      <c r="D51" s="27"/>
      <c r="E51" s="27"/>
      <c r="F51" s="27"/>
      <c r="G51" s="27"/>
      <c r="H51" s="27"/>
      <c r="I51" s="27"/>
      <c r="J51" s="28"/>
      <c r="L51">
        <v>2007</v>
      </c>
      <c r="M51" s="1" t="s">
        <v>27</v>
      </c>
      <c r="N51" s="1">
        <f>P50</f>
        <v>45</v>
      </c>
      <c r="O51" s="1">
        <f t="shared" ref="O51:O53" si="18">$O$45*$O$46</f>
        <v>15</v>
      </c>
      <c r="P51" s="1">
        <f>N51-O51</f>
        <v>30</v>
      </c>
      <c r="R51">
        <v>2007</v>
      </c>
      <c r="S51" s="1" t="s">
        <v>27</v>
      </c>
      <c r="T51" s="1">
        <f>T45</f>
        <v>60</v>
      </c>
      <c r="U51" s="1">
        <f>T45*T46*1/3</f>
        <v>5</v>
      </c>
      <c r="V51" s="1">
        <f>T51-U51</f>
        <v>55</v>
      </c>
    </row>
    <row r="52" spans="2:22">
      <c r="B52" s="15">
        <v>681</v>
      </c>
      <c r="C52" s="33" t="s">
        <v>11</v>
      </c>
      <c r="D52" s="33"/>
      <c r="E52" s="33"/>
      <c r="F52" s="33"/>
      <c r="G52" s="33">
        <v>0</v>
      </c>
      <c r="H52" s="33"/>
      <c r="I52" s="33"/>
      <c r="J52" s="34"/>
      <c r="L52">
        <v>2008</v>
      </c>
      <c r="M52" s="1" t="s">
        <v>28</v>
      </c>
      <c r="N52" s="1">
        <f t="shared" ref="N52:N53" si="19">P51</f>
        <v>30</v>
      </c>
      <c r="O52" s="1">
        <f t="shared" si="18"/>
        <v>15</v>
      </c>
      <c r="P52" s="1">
        <f t="shared" ref="P52:P53" si="20">N52-O52</f>
        <v>15</v>
      </c>
      <c r="R52">
        <v>2008</v>
      </c>
      <c r="S52" s="1" t="s">
        <v>28</v>
      </c>
      <c r="T52" s="1">
        <f t="shared" ref="T52:T54" si="21">V51</f>
        <v>55</v>
      </c>
      <c r="U52" s="1">
        <f>T45*T46</f>
        <v>15</v>
      </c>
      <c r="V52" s="1">
        <f t="shared" ref="V52:V54" si="22">T52-U52</f>
        <v>40</v>
      </c>
    </row>
    <row r="53" spans="2:22">
      <c r="B53" s="11">
        <v>2801</v>
      </c>
      <c r="C53" s="35" t="s">
        <v>38</v>
      </c>
      <c r="D53" s="35"/>
      <c r="E53" s="35"/>
      <c r="F53" s="35"/>
      <c r="G53" s="35"/>
      <c r="H53" s="35"/>
      <c r="I53" s="35">
        <v>0</v>
      </c>
      <c r="J53" s="36"/>
      <c r="L53">
        <v>2009</v>
      </c>
      <c r="M53" s="1" t="s">
        <v>29</v>
      </c>
      <c r="N53" s="1">
        <f t="shared" si="19"/>
        <v>15</v>
      </c>
      <c r="O53" s="1">
        <f t="shared" si="18"/>
        <v>15</v>
      </c>
      <c r="P53" s="1">
        <f t="shared" si="20"/>
        <v>0</v>
      </c>
      <c r="R53">
        <v>2009</v>
      </c>
      <c r="S53" s="1" t="s">
        <v>29</v>
      </c>
      <c r="T53" s="1">
        <f t="shared" si="21"/>
        <v>40</v>
      </c>
      <c r="U53" s="1">
        <f t="shared" ref="U53:U54" si="23">$O$45*$O$46</f>
        <v>15</v>
      </c>
      <c r="V53" s="1">
        <f t="shared" si="22"/>
        <v>25</v>
      </c>
    </row>
    <row r="54" spans="2:22">
      <c r="B54" s="8"/>
      <c r="C54" s="27"/>
      <c r="D54" s="27"/>
      <c r="E54" s="27"/>
      <c r="F54" s="27"/>
      <c r="G54" s="27"/>
      <c r="H54" s="27"/>
      <c r="I54" s="27"/>
      <c r="J54" s="28"/>
      <c r="N54">
        <v>0</v>
      </c>
      <c r="O54" s="7">
        <v>0</v>
      </c>
      <c r="P54">
        <v>0</v>
      </c>
      <c r="R54">
        <v>2010</v>
      </c>
      <c r="S54" s="1" t="s">
        <v>30</v>
      </c>
      <c r="T54" s="1">
        <f t="shared" si="21"/>
        <v>25</v>
      </c>
      <c r="U54" s="5">
        <f t="shared" si="23"/>
        <v>15</v>
      </c>
      <c r="V54" s="1">
        <f t="shared" si="22"/>
        <v>10</v>
      </c>
    </row>
    <row r="55" spans="2:22">
      <c r="B55" s="15">
        <v>681</v>
      </c>
      <c r="C55" s="33" t="s">
        <v>11</v>
      </c>
      <c r="D55" s="33"/>
      <c r="E55" s="33"/>
      <c r="F55" s="33"/>
      <c r="G55" s="33">
        <v>15</v>
      </c>
      <c r="H55" s="33"/>
      <c r="I55" s="33"/>
      <c r="J55" s="34"/>
    </row>
    <row r="56" spans="2:22">
      <c r="B56" s="11">
        <v>28</v>
      </c>
      <c r="C56" s="35" t="s">
        <v>39</v>
      </c>
      <c r="D56" s="35"/>
      <c r="E56" s="35"/>
      <c r="F56" s="35"/>
      <c r="G56" s="35"/>
      <c r="H56" s="35"/>
      <c r="I56" s="35">
        <v>15</v>
      </c>
      <c r="J56" s="36"/>
    </row>
    <row r="57" spans="2:22">
      <c r="B57" s="8"/>
      <c r="C57" s="27"/>
      <c r="D57" s="27"/>
      <c r="E57" s="27"/>
      <c r="F57" s="27"/>
      <c r="G57" s="27"/>
      <c r="H57" s="27"/>
      <c r="I57" s="27"/>
      <c r="J57" s="28"/>
    </row>
    <row r="58" spans="2:22">
      <c r="B58" s="11">
        <v>512</v>
      </c>
      <c r="C58" s="35" t="s">
        <v>64</v>
      </c>
      <c r="D58" s="35"/>
      <c r="E58" s="35"/>
      <c r="F58" s="35"/>
      <c r="G58" s="35">
        <v>15</v>
      </c>
      <c r="H58" s="35"/>
      <c r="I58" s="35"/>
      <c r="J58" s="36"/>
    </row>
    <row r="59" spans="2:22">
      <c r="B59" s="15">
        <v>654</v>
      </c>
      <c r="C59" s="33" t="s">
        <v>65</v>
      </c>
      <c r="D59" s="33"/>
      <c r="E59" s="33"/>
      <c r="F59" s="33"/>
      <c r="G59" s="33">
        <v>5</v>
      </c>
      <c r="H59" s="33"/>
      <c r="I59" s="33"/>
      <c r="J59" s="34"/>
    </row>
    <row r="60" spans="2:22">
      <c r="B60" s="11">
        <v>416</v>
      </c>
      <c r="C60" s="35" t="s">
        <v>66</v>
      </c>
      <c r="D60" s="35"/>
      <c r="E60" s="35"/>
      <c r="F60" s="35"/>
      <c r="G60" s="35"/>
      <c r="H60" s="35"/>
      <c r="I60" s="35">
        <v>20</v>
      </c>
      <c r="J60" s="36"/>
    </row>
    <row r="61" spans="2:22">
      <c r="B61" s="8"/>
      <c r="C61" s="27"/>
      <c r="D61" s="27"/>
      <c r="E61" s="27"/>
      <c r="F61" s="27"/>
      <c r="G61" s="27"/>
      <c r="H61" s="27"/>
      <c r="I61" s="27"/>
      <c r="J61" s="28"/>
    </row>
    <row r="62" spans="2:22">
      <c r="B62" s="14">
        <v>151</v>
      </c>
      <c r="C62" s="39" t="s">
        <v>67</v>
      </c>
      <c r="D62" s="39"/>
      <c r="E62" s="39"/>
      <c r="F62" s="39"/>
      <c r="G62" s="39">
        <v>4</v>
      </c>
      <c r="H62" s="39"/>
      <c r="I62" s="39"/>
      <c r="J62" s="40"/>
    </row>
    <row r="63" spans="2:22">
      <c r="B63" s="45">
        <v>781</v>
      </c>
      <c r="C63" s="31" t="s">
        <v>13</v>
      </c>
      <c r="D63" s="31"/>
      <c r="E63" s="31"/>
      <c r="F63" s="31"/>
      <c r="G63" s="31"/>
      <c r="H63" s="31"/>
      <c r="I63" s="31">
        <v>4</v>
      </c>
      <c r="J63" s="32"/>
    </row>
    <row r="64" spans="2:22">
      <c r="B64" s="8"/>
      <c r="C64" s="27"/>
      <c r="D64" s="27"/>
      <c r="E64" s="27"/>
      <c r="F64" s="27"/>
      <c r="G64" s="27"/>
      <c r="H64" s="27"/>
      <c r="I64" s="27"/>
      <c r="J64" s="28"/>
    </row>
    <row r="65" spans="1:21">
      <c r="B65" s="11">
        <v>237</v>
      </c>
      <c r="C65" s="35" t="s">
        <v>69</v>
      </c>
      <c r="D65" s="35"/>
      <c r="E65" s="35"/>
      <c r="F65" s="35"/>
      <c r="G65" s="35">
        <v>10</v>
      </c>
      <c r="H65" s="35"/>
      <c r="I65" s="35"/>
      <c r="J65" s="36"/>
    </row>
    <row r="66" spans="1:21">
      <c r="B66" s="13">
        <v>46</v>
      </c>
      <c r="C66" s="29" t="s">
        <v>68</v>
      </c>
      <c r="D66" s="29"/>
      <c r="E66" s="29"/>
      <c r="F66" s="29"/>
      <c r="G66" s="29"/>
      <c r="H66" s="29"/>
      <c r="I66" s="29">
        <v>10</v>
      </c>
      <c r="J66" s="30"/>
    </row>
    <row r="67" spans="1:21">
      <c r="C67" s="22"/>
      <c r="D67" s="22"/>
      <c r="E67" s="22"/>
      <c r="F67" s="22"/>
      <c r="G67" s="22"/>
      <c r="H67" s="22"/>
      <c r="I67" s="22"/>
      <c r="J67" s="22"/>
    </row>
    <row r="68" spans="1:21">
      <c r="C68" s="22"/>
      <c r="D68" s="22"/>
      <c r="E68" s="22"/>
      <c r="F68" s="22"/>
      <c r="G68" s="22"/>
      <c r="H68" s="22"/>
      <c r="I68" s="22"/>
      <c r="J68" s="22"/>
    </row>
    <row r="69" spans="1:21">
      <c r="C69" s="22"/>
      <c r="D69" s="22"/>
      <c r="E69" s="22"/>
      <c r="F69" s="22"/>
      <c r="G69" s="22"/>
      <c r="H69" s="22"/>
      <c r="I69" s="22"/>
      <c r="J69" s="22"/>
    </row>
    <row r="70" spans="1:21">
      <c r="A70" s="16" t="s">
        <v>70</v>
      </c>
      <c r="B70" s="16"/>
      <c r="C70" s="16"/>
      <c r="D70" s="16"/>
      <c r="E70" s="16"/>
      <c r="F70" s="16"/>
      <c r="G70" s="16"/>
      <c r="H70" s="16"/>
      <c r="I70" s="16"/>
      <c r="J70" s="16"/>
      <c r="L70" s="16" t="s">
        <v>91</v>
      </c>
      <c r="M70" s="16"/>
      <c r="N70" s="16"/>
      <c r="O70" s="16"/>
      <c r="P70" s="16"/>
      <c r="Q70" s="16"/>
      <c r="R70" s="16"/>
      <c r="S70" s="16"/>
      <c r="T70" s="16"/>
      <c r="U70" s="16"/>
    </row>
    <row r="71" spans="1:21">
      <c r="A71" s="25" t="s">
        <v>74</v>
      </c>
      <c r="B71" s="25"/>
      <c r="C71" s="25"/>
      <c r="D71" s="25"/>
      <c r="E71" s="25"/>
      <c r="F71" s="25"/>
      <c r="G71" s="26" t="s">
        <v>75</v>
      </c>
      <c r="H71" s="26"/>
      <c r="I71" s="26"/>
      <c r="J71" s="26"/>
      <c r="L71" s="23" t="s">
        <v>1</v>
      </c>
      <c r="M71" s="23"/>
      <c r="N71" s="23"/>
      <c r="O71" s="23" t="s">
        <v>92</v>
      </c>
      <c r="P71" s="23"/>
      <c r="Q71" s="24" t="s">
        <v>1</v>
      </c>
      <c r="R71" s="24"/>
      <c r="S71" s="24"/>
      <c r="T71" s="24" t="s">
        <v>93</v>
      </c>
      <c r="U71" s="24"/>
    </row>
    <row r="72" spans="1:21">
      <c r="A72" s="16" t="s">
        <v>1</v>
      </c>
      <c r="B72" s="16"/>
      <c r="C72" s="16"/>
      <c r="D72" s="1" t="s">
        <v>71</v>
      </c>
      <c r="E72" s="1" t="s">
        <v>73</v>
      </c>
      <c r="F72" s="1" t="s">
        <v>72</v>
      </c>
      <c r="G72" s="16" t="s">
        <v>1</v>
      </c>
      <c r="H72" s="16"/>
      <c r="I72" s="16"/>
      <c r="J72" s="1"/>
      <c r="L72" s="16" t="s">
        <v>94</v>
      </c>
      <c r="M72" s="16"/>
      <c r="N72" s="16"/>
      <c r="O72" s="16">
        <f>50-2</f>
        <v>48</v>
      </c>
      <c r="P72" s="16"/>
      <c r="Q72" s="16" t="s">
        <v>106</v>
      </c>
      <c r="R72" s="16"/>
      <c r="S72" s="16"/>
      <c r="T72" s="16">
        <f>2358-25</f>
        <v>2333</v>
      </c>
      <c r="U72" s="16"/>
    </row>
    <row r="73" spans="1:21">
      <c r="A73" s="16" t="s">
        <v>32</v>
      </c>
      <c r="B73" s="16"/>
      <c r="C73" s="16"/>
      <c r="D73" s="1">
        <v>10</v>
      </c>
      <c r="E73" s="1">
        <f>8+I38</f>
        <v>10</v>
      </c>
      <c r="F73" s="1">
        <f>D73-E73</f>
        <v>0</v>
      </c>
      <c r="G73" s="16" t="s">
        <v>83</v>
      </c>
      <c r="H73" s="16"/>
      <c r="I73" s="16"/>
      <c r="J73" s="1">
        <v>100</v>
      </c>
      <c r="L73" s="17" t="s">
        <v>96</v>
      </c>
      <c r="M73" s="18"/>
      <c r="N73" s="19"/>
      <c r="O73" s="17">
        <f>G11-I15</f>
        <v>8</v>
      </c>
      <c r="P73" s="19"/>
      <c r="Q73" s="16" t="s">
        <v>107</v>
      </c>
      <c r="R73" s="16"/>
      <c r="S73" s="16"/>
      <c r="T73" s="16">
        <v>130</v>
      </c>
      <c r="U73" s="16"/>
    </row>
    <row r="74" spans="1:21">
      <c r="A74" s="16" t="s">
        <v>40</v>
      </c>
      <c r="B74" s="16"/>
      <c r="C74" s="16"/>
      <c r="D74" s="1">
        <v>160</v>
      </c>
      <c r="E74" s="1">
        <f>32+I41</f>
        <v>40</v>
      </c>
      <c r="F74" s="1">
        <f>D74-E74</f>
        <v>120</v>
      </c>
      <c r="G74" s="16" t="s">
        <v>84</v>
      </c>
      <c r="H74" s="16"/>
      <c r="I74" s="16"/>
      <c r="J74" s="1">
        <v>200</v>
      </c>
      <c r="L74" s="16" t="s">
        <v>95</v>
      </c>
      <c r="M74" s="16"/>
      <c r="N74" s="16"/>
      <c r="O74" s="16">
        <f>2000+G23-40-I35</f>
        <v>1948</v>
      </c>
      <c r="P74" s="16"/>
      <c r="Q74" s="16" t="s">
        <v>108</v>
      </c>
      <c r="R74" s="16"/>
      <c r="S74" s="16"/>
      <c r="T74" s="16">
        <f>I63+I18</f>
        <v>16</v>
      </c>
      <c r="U74" s="16"/>
    </row>
    <row r="75" spans="1:21">
      <c r="A75" s="16" t="s">
        <v>57</v>
      </c>
      <c r="B75" s="16"/>
      <c r="C75" s="16"/>
      <c r="D75" s="1">
        <v>150</v>
      </c>
      <c r="E75" s="1">
        <f>60+I44</f>
        <v>75</v>
      </c>
      <c r="F75" s="1">
        <f>D75-E75</f>
        <v>75</v>
      </c>
      <c r="G75" s="16" t="s">
        <v>85</v>
      </c>
      <c r="H75" s="16"/>
      <c r="I75" s="16"/>
      <c r="J75" s="1">
        <v>1</v>
      </c>
      <c r="L75" s="16" t="s">
        <v>97</v>
      </c>
      <c r="M75" s="16"/>
      <c r="N75" s="16"/>
      <c r="O75" s="16">
        <f>G5-I9</f>
        <v>-40</v>
      </c>
      <c r="P75" s="16"/>
      <c r="Q75" s="16" t="s">
        <v>109</v>
      </c>
      <c r="R75" s="16"/>
      <c r="S75" s="16"/>
      <c r="T75" s="16">
        <v>10</v>
      </c>
      <c r="U75" s="16"/>
    </row>
    <row r="76" spans="1:21">
      <c r="A76" s="16" t="s">
        <v>76</v>
      </c>
      <c r="B76" s="16"/>
      <c r="C76" s="16"/>
      <c r="D76" s="1">
        <v>140</v>
      </c>
      <c r="E76" s="1">
        <f>94+I47+I50</f>
        <v>122</v>
      </c>
      <c r="F76" s="1">
        <f>D76-E76</f>
        <v>18</v>
      </c>
      <c r="G76" s="16" t="s">
        <v>86</v>
      </c>
      <c r="H76" s="16"/>
      <c r="I76" s="16"/>
      <c r="J76" s="1">
        <v>-232</v>
      </c>
      <c r="L76" s="16" t="s">
        <v>98</v>
      </c>
      <c r="M76" s="16"/>
      <c r="N76" s="16"/>
      <c r="O76" s="16">
        <f>28+7+32+18+20+45+28+13+2-I32+G26+G27+G28</f>
        <v>203</v>
      </c>
      <c r="P76" s="16"/>
      <c r="Q76" s="16" t="s">
        <v>110</v>
      </c>
      <c r="R76" s="16"/>
      <c r="S76" s="16"/>
      <c r="T76" s="16">
        <v>7</v>
      </c>
      <c r="U76" s="16"/>
    </row>
    <row r="77" spans="1:21">
      <c r="A77" s="16" t="s">
        <v>77</v>
      </c>
      <c r="B77" s="16"/>
      <c r="C77" s="16"/>
      <c r="D77" s="1">
        <v>120</v>
      </c>
      <c r="E77" s="1">
        <f>95+I53+I56</f>
        <v>110</v>
      </c>
      <c r="F77" s="1">
        <f>D77-E77</f>
        <v>10</v>
      </c>
      <c r="G77" s="16" t="s">
        <v>87</v>
      </c>
      <c r="H77" s="16"/>
      <c r="I77" s="16"/>
      <c r="J77" s="1">
        <v>180</v>
      </c>
      <c r="L77" s="16" t="s">
        <v>99</v>
      </c>
      <c r="M77" s="16"/>
      <c r="N77" s="16"/>
      <c r="O77" s="16">
        <v>30</v>
      </c>
      <c r="P77" s="16"/>
      <c r="Q77" s="16" t="s">
        <v>111</v>
      </c>
      <c r="R77" s="16"/>
      <c r="S77" s="16"/>
      <c r="T77" s="16">
        <v>3</v>
      </c>
      <c r="U77" s="16"/>
    </row>
    <row r="78" spans="1:21">
      <c r="A78" s="16" t="s">
        <v>78</v>
      </c>
      <c r="B78" s="16"/>
      <c r="C78" s="16"/>
      <c r="D78" s="6">
        <v>20</v>
      </c>
      <c r="E78" s="1"/>
      <c r="F78" s="1">
        <v>20</v>
      </c>
      <c r="G78" s="16" t="s">
        <v>88</v>
      </c>
      <c r="H78" s="16"/>
      <c r="I78" s="16"/>
      <c r="J78" s="1">
        <f>350+I24+I29</f>
        <v>379</v>
      </c>
      <c r="L78" s="16" t="s">
        <v>100</v>
      </c>
      <c r="M78" s="16"/>
      <c r="N78" s="16"/>
      <c r="O78" s="16">
        <v>400</v>
      </c>
      <c r="P78" s="16"/>
      <c r="Q78" s="16" t="s">
        <v>112</v>
      </c>
      <c r="R78" s="16"/>
      <c r="S78" s="16"/>
      <c r="T78" s="16">
        <f>2731-2499</f>
        <v>232</v>
      </c>
      <c r="U78" s="16"/>
    </row>
    <row r="79" spans="1:21">
      <c r="A79" s="16" t="s">
        <v>79</v>
      </c>
      <c r="B79" s="16"/>
      <c r="C79" s="16"/>
      <c r="D79" s="6">
        <v>10</v>
      </c>
      <c r="E79" s="1"/>
      <c r="F79" s="1">
        <v>10</v>
      </c>
      <c r="G79" s="16" t="s">
        <v>89</v>
      </c>
      <c r="H79" s="16"/>
      <c r="I79" s="16"/>
      <c r="J79" s="1">
        <f>30+50+15</f>
        <v>95</v>
      </c>
      <c r="L79" s="16" t="s">
        <v>101</v>
      </c>
      <c r="M79" s="16"/>
      <c r="N79" s="16"/>
      <c r="O79" s="16">
        <f>G37+G40+G43+G46+G49+G52+G55</f>
        <v>68</v>
      </c>
      <c r="P79" s="16"/>
      <c r="Q79" s="16"/>
      <c r="R79" s="16"/>
      <c r="S79" s="16"/>
      <c r="T79" s="16"/>
      <c r="U79" s="16"/>
    </row>
    <row r="80" spans="1:21">
      <c r="A80" s="16" t="s">
        <v>9</v>
      </c>
      <c r="B80" s="16"/>
      <c r="C80" s="16"/>
      <c r="D80" s="6">
        <f>20-I12+G14</f>
        <v>12</v>
      </c>
      <c r="E80" s="1"/>
      <c r="F80" s="1">
        <f>12</f>
        <v>12</v>
      </c>
      <c r="G80" s="16" t="s">
        <v>114</v>
      </c>
      <c r="H80" s="16"/>
      <c r="I80" s="16"/>
      <c r="J80" s="1">
        <v>-4</v>
      </c>
      <c r="L80" s="16" t="s">
        <v>102</v>
      </c>
      <c r="M80" s="16"/>
      <c r="N80" s="16"/>
      <c r="O80" s="16">
        <f>G20</f>
        <v>30</v>
      </c>
      <c r="P80" s="16"/>
      <c r="Q80" s="16"/>
      <c r="R80" s="16"/>
      <c r="S80" s="16"/>
      <c r="T80" s="16"/>
      <c r="U80" s="16"/>
    </row>
    <row r="81" spans="1:21">
      <c r="A81" s="16" t="s">
        <v>80</v>
      </c>
      <c r="B81" s="16"/>
      <c r="C81" s="16"/>
      <c r="D81" s="1">
        <f>140-I6+G8</f>
        <v>180</v>
      </c>
      <c r="E81" s="1"/>
      <c r="F81" s="1">
        <f>180</f>
        <v>180</v>
      </c>
      <c r="G81" s="16"/>
      <c r="H81" s="16"/>
      <c r="I81" s="16"/>
      <c r="J81" s="1"/>
      <c r="L81" s="16" t="s">
        <v>103</v>
      </c>
      <c r="M81" s="16"/>
      <c r="N81" s="16"/>
      <c r="O81" s="16">
        <f>25+G59</f>
        <v>30</v>
      </c>
      <c r="P81" s="16"/>
      <c r="Q81" s="16"/>
      <c r="R81" s="16"/>
      <c r="S81" s="16"/>
      <c r="T81" s="16"/>
      <c r="U81" s="16"/>
    </row>
    <row r="82" spans="1:21">
      <c r="A82" s="16" t="s">
        <v>81</v>
      </c>
      <c r="B82" s="16"/>
      <c r="C82" s="16"/>
      <c r="D82" s="1">
        <f>130+90+20-I60</f>
        <v>220</v>
      </c>
      <c r="E82" s="1"/>
      <c r="F82" s="1">
        <v>220</v>
      </c>
      <c r="G82" s="16"/>
      <c r="H82" s="16"/>
      <c r="I82" s="16"/>
      <c r="J82" s="1"/>
      <c r="L82" s="16" t="s">
        <v>104</v>
      </c>
      <c r="M82" s="16"/>
      <c r="N82" s="16"/>
      <c r="O82" s="16">
        <v>4</v>
      </c>
      <c r="P82" s="16"/>
      <c r="Q82" s="16"/>
      <c r="R82" s="16"/>
      <c r="S82" s="16"/>
      <c r="T82" s="16"/>
      <c r="U82" s="16"/>
    </row>
    <row r="83" spans="1:21">
      <c r="A83" s="16" t="s">
        <v>68</v>
      </c>
      <c r="B83" s="16"/>
      <c r="C83" s="16"/>
      <c r="D83" s="1">
        <f>10-I66</f>
        <v>0</v>
      </c>
      <c r="E83" s="1"/>
      <c r="F83" s="1">
        <v>0</v>
      </c>
      <c r="G83" s="16"/>
      <c r="H83" s="16"/>
      <c r="I83" s="16"/>
      <c r="J83" s="1"/>
      <c r="L83" s="16" t="s">
        <v>105</v>
      </c>
      <c r="M83" s="16"/>
      <c r="N83" s="16"/>
      <c r="O83" s="16">
        <v>2</v>
      </c>
      <c r="P83" s="16"/>
      <c r="Q83" s="16"/>
      <c r="R83" s="16"/>
      <c r="S83" s="16"/>
      <c r="T83" s="16"/>
      <c r="U83" s="16"/>
    </row>
    <row r="84" spans="1:21">
      <c r="A84" s="16" t="s">
        <v>82</v>
      </c>
      <c r="B84" s="16"/>
      <c r="C84" s="16"/>
      <c r="D84" s="1">
        <f>30+2+G58</f>
        <v>47</v>
      </c>
      <c r="E84" s="1"/>
      <c r="F84" s="1">
        <f>D84</f>
        <v>47</v>
      </c>
      <c r="G84" s="16"/>
      <c r="H84" s="16"/>
      <c r="I84" s="16"/>
      <c r="J84" s="1"/>
      <c r="L84" s="16" t="s">
        <v>90</v>
      </c>
      <c r="M84" s="16"/>
      <c r="N84" s="16"/>
      <c r="O84" s="16">
        <f>SUM(O72:P83)</f>
        <v>2731</v>
      </c>
      <c r="P84" s="16"/>
      <c r="Q84" s="16" t="s">
        <v>90</v>
      </c>
      <c r="R84" s="16"/>
      <c r="S84" s="16"/>
      <c r="T84" s="16">
        <f>SUM(T72:U78)</f>
        <v>2731</v>
      </c>
      <c r="U84" s="16"/>
    </row>
    <row r="85" spans="1:21">
      <c r="A85" s="16" t="s">
        <v>19</v>
      </c>
      <c r="B85" s="16"/>
      <c r="C85" s="16"/>
      <c r="D85" s="1">
        <f>G31+G34</f>
        <v>31</v>
      </c>
      <c r="E85" s="1"/>
      <c r="F85" s="1">
        <f>D85</f>
        <v>31</v>
      </c>
      <c r="G85" s="17"/>
      <c r="H85" s="18"/>
      <c r="I85" s="19"/>
      <c r="J85" s="1"/>
    </row>
    <row r="86" spans="1:21">
      <c r="A86" s="22" t="s">
        <v>113</v>
      </c>
      <c r="B86" s="22"/>
      <c r="C86" s="22"/>
      <c r="D86">
        <v>-10</v>
      </c>
      <c r="F86">
        <v>-10</v>
      </c>
    </row>
    <row r="87" spans="1:21">
      <c r="A87" s="22" t="s">
        <v>115</v>
      </c>
      <c r="B87" s="22"/>
      <c r="C87" s="22"/>
      <c r="D87">
        <f>G17-I21</f>
        <v>-18</v>
      </c>
      <c r="F87">
        <f>D87</f>
        <v>-18</v>
      </c>
      <c r="G87" s="22" t="s">
        <v>90</v>
      </c>
      <c r="H87" s="22"/>
      <c r="I87" s="22"/>
      <c r="J87">
        <f>SUM(J73:J80)</f>
        <v>719</v>
      </c>
    </row>
    <row r="88" spans="1:21">
      <c r="A88" s="22" t="s">
        <v>90</v>
      </c>
      <c r="B88" s="22"/>
      <c r="C88" s="22"/>
      <c r="F88">
        <f>SUM(F73:F87)</f>
        <v>715</v>
      </c>
    </row>
    <row r="89" spans="1:21">
      <c r="A89" s="22"/>
      <c r="B89" s="22"/>
      <c r="C89" s="22"/>
    </row>
    <row r="90" spans="1:21">
      <c r="A90" s="22"/>
      <c r="B90" s="22"/>
      <c r="C90" s="22"/>
    </row>
    <row r="91" spans="1:21">
      <c r="A91" s="22"/>
      <c r="B91" s="22"/>
      <c r="C91" s="22"/>
    </row>
    <row r="92" spans="1:21">
      <c r="A92" s="22"/>
      <c r="B92" s="22"/>
      <c r="C92" s="22"/>
    </row>
  </sheetData>
  <mergeCells count="300">
    <mergeCell ref="M6:P6"/>
    <mergeCell ref="C53:F53"/>
    <mergeCell ref="G53:H53"/>
    <mergeCell ref="I53:J53"/>
    <mergeCell ref="B2:J3"/>
    <mergeCell ref="C51:F51"/>
    <mergeCell ref="G51:H51"/>
    <mergeCell ref="I51:J51"/>
    <mergeCell ref="C52:F52"/>
    <mergeCell ref="G52:H52"/>
    <mergeCell ref="I52:J52"/>
    <mergeCell ref="C46:F46"/>
    <mergeCell ref="G46:H46"/>
    <mergeCell ref="I46:J46"/>
    <mergeCell ref="C47:F47"/>
    <mergeCell ref="G47:H47"/>
    <mergeCell ref="I47:J47"/>
    <mergeCell ref="C44:F44"/>
    <mergeCell ref="G44:H44"/>
    <mergeCell ref="I44:J44"/>
    <mergeCell ref="C45:F45"/>
    <mergeCell ref="G45:H45"/>
    <mergeCell ref="I45:J45"/>
    <mergeCell ref="C42:F42"/>
    <mergeCell ref="G42:H42"/>
    <mergeCell ref="I42:J42"/>
    <mergeCell ref="C43:F43"/>
    <mergeCell ref="G43:H43"/>
    <mergeCell ref="I43:J43"/>
    <mergeCell ref="C40:F40"/>
    <mergeCell ref="G40:H40"/>
    <mergeCell ref="I40:J40"/>
    <mergeCell ref="C41:F41"/>
    <mergeCell ref="G41:H41"/>
    <mergeCell ref="I41:J41"/>
    <mergeCell ref="C38:F38"/>
    <mergeCell ref="G38:H38"/>
    <mergeCell ref="I38:J38"/>
    <mergeCell ref="C39:F39"/>
    <mergeCell ref="G39:H39"/>
    <mergeCell ref="I39:J39"/>
    <mergeCell ref="C36:F36"/>
    <mergeCell ref="C7:F7"/>
    <mergeCell ref="G7:H7"/>
    <mergeCell ref="I7:J7"/>
    <mergeCell ref="C37:F37"/>
    <mergeCell ref="G37:H37"/>
    <mergeCell ref="I37:J37"/>
    <mergeCell ref="C30:F30"/>
    <mergeCell ref="C31:F31"/>
    <mergeCell ref="C32:F32"/>
    <mergeCell ref="C33:F33"/>
    <mergeCell ref="C34:F34"/>
    <mergeCell ref="C35:F35"/>
    <mergeCell ref="C24:F24"/>
    <mergeCell ref="C25:F25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23:F23"/>
    <mergeCell ref="C12:F12"/>
    <mergeCell ref="C13:F13"/>
    <mergeCell ref="C14:F14"/>
    <mergeCell ref="C15:F15"/>
    <mergeCell ref="C16:F16"/>
    <mergeCell ref="C17:F17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I32:J32"/>
    <mergeCell ref="I33:J33"/>
    <mergeCell ref="I34:J34"/>
    <mergeCell ref="I35:J35"/>
    <mergeCell ref="I36:J36"/>
    <mergeCell ref="G8:H8"/>
    <mergeCell ref="G9:H9"/>
    <mergeCell ref="G10:H10"/>
    <mergeCell ref="G11:H11"/>
    <mergeCell ref="G12:H12"/>
    <mergeCell ref="I26:J26"/>
    <mergeCell ref="I27:J27"/>
    <mergeCell ref="I28:J28"/>
    <mergeCell ref="I29:J29"/>
    <mergeCell ref="I30:J30"/>
    <mergeCell ref="I31:J31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C8:F8"/>
    <mergeCell ref="C9:F9"/>
    <mergeCell ref="C10:F10"/>
    <mergeCell ref="C11:F11"/>
    <mergeCell ref="G5:H5"/>
    <mergeCell ref="G6:H6"/>
    <mergeCell ref="C4:F4"/>
    <mergeCell ref="G4:H4"/>
    <mergeCell ref="I4:J4"/>
    <mergeCell ref="C5:F5"/>
    <mergeCell ref="C6:F6"/>
    <mergeCell ref="I5:J5"/>
    <mergeCell ref="I6:J6"/>
    <mergeCell ref="C49:F49"/>
    <mergeCell ref="G49:H49"/>
    <mergeCell ref="I49:J49"/>
    <mergeCell ref="C50:F50"/>
    <mergeCell ref="G50:H50"/>
    <mergeCell ref="I50:J50"/>
    <mergeCell ref="C48:F48"/>
    <mergeCell ref="C55:F55"/>
    <mergeCell ref="G55:H55"/>
    <mergeCell ref="I55:J55"/>
    <mergeCell ref="C56:F56"/>
    <mergeCell ref="G56:H56"/>
    <mergeCell ref="I56:J56"/>
    <mergeCell ref="C57:F57"/>
    <mergeCell ref="G57:H57"/>
    <mergeCell ref="I57:J57"/>
    <mergeCell ref="C58:F58"/>
    <mergeCell ref="G58:H58"/>
    <mergeCell ref="I58:J58"/>
    <mergeCell ref="C59:F59"/>
    <mergeCell ref="G59:H59"/>
    <mergeCell ref="I59:J59"/>
    <mergeCell ref="C60:F60"/>
    <mergeCell ref="G60:H60"/>
    <mergeCell ref="I60:J60"/>
    <mergeCell ref="C61:F61"/>
    <mergeCell ref="G61:H61"/>
    <mergeCell ref="I61:J61"/>
    <mergeCell ref="C62:F62"/>
    <mergeCell ref="G62:H62"/>
    <mergeCell ref="I62:J62"/>
    <mergeCell ref="C63:F63"/>
    <mergeCell ref="G63:H63"/>
    <mergeCell ref="I63:J63"/>
    <mergeCell ref="C65:F65"/>
    <mergeCell ref="G65:H65"/>
    <mergeCell ref="I65:J65"/>
    <mergeCell ref="C69:F69"/>
    <mergeCell ref="G69:H69"/>
    <mergeCell ref="I69:J69"/>
    <mergeCell ref="R6:U6"/>
    <mergeCell ref="M18:P18"/>
    <mergeCell ref="M35:P35"/>
    <mergeCell ref="R35:U35"/>
    <mergeCell ref="M48:P48"/>
    <mergeCell ref="S48:V48"/>
    <mergeCell ref="C64:F64"/>
    <mergeCell ref="G64:H64"/>
    <mergeCell ref="I64:J64"/>
    <mergeCell ref="C54:F54"/>
    <mergeCell ref="G54:H54"/>
    <mergeCell ref="I54:J54"/>
    <mergeCell ref="C66:F66"/>
    <mergeCell ref="G66:H66"/>
    <mergeCell ref="I66:J66"/>
    <mergeCell ref="C67:F67"/>
    <mergeCell ref="G67:H67"/>
    <mergeCell ref="I67:J67"/>
    <mergeCell ref="C68:F68"/>
    <mergeCell ref="G68:H68"/>
    <mergeCell ref="I68:J68"/>
    <mergeCell ref="A85:C85"/>
    <mergeCell ref="A86:C86"/>
    <mergeCell ref="A88:C88"/>
    <mergeCell ref="G71:J71"/>
    <mergeCell ref="A72:C72"/>
    <mergeCell ref="A73:C73"/>
    <mergeCell ref="A74:C74"/>
    <mergeCell ref="A75:C75"/>
    <mergeCell ref="A76:C76"/>
    <mergeCell ref="A77:C77"/>
    <mergeCell ref="A78:C78"/>
    <mergeCell ref="A87:C87"/>
    <mergeCell ref="A89:C89"/>
    <mergeCell ref="A90:C90"/>
    <mergeCell ref="A91:C91"/>
    <mergeCell ref="A92:C92"/>
    <mergeCell ref="A71:F71"/>
    <mergeCell ref="G72:I72"/>
    <mergeCell ref="G73:I73"/>
    <mergeCell ref="G74:I74"/>
    <mergeCell ref="G75:I75"/>
    <mergeCell ref="G76:I76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A79:C79"/>
    <mergeCell ref="A80:C80"/>
    <mergeCell ref="A81:C81"/>
    <mergeCell ref="A82:C82"/>
    <mergeCell ref="A83:C83"/>
    <mergeCell ref="A70:J70"/>
    <mergeCell ref="G87:I87"/>
    <mergeCell ref="L71:N71"/>
    <mergeCell ref="O71:P71"/>
    <mergeCell ref="Q71:S71"/>
    <mergeCell ref="T71:U71"/>
    <mergeCell ref="L70:U70"/>
    <mergeCell ref="L72:N72"/>
    <mergeCell ref="O72:P72"/>
    <mergeCell ref="Q72:S72"/>
    <mergeCell ref="T72:U72"/>
    <mergeCell ref="L74:N74"/>
    <mergeCell ref="O74:P74"/>
    <mergeCell ref="Q73:S73"/>
    <mergeCell ref="T73:U73"/>
    <mergeCell ref="L75:N75"/>
    <mergeCell ref="O75:P75"/>
    <mergeCell ref="Q74:S74"/>
    <mergeCell ref="T74:U74"/>
    <mergeCell ref="L76:N76"/>
    <mergeCell ref="O76:P76"/>
    <mergeCell ref="Q75:S75"/>
    <mergeCell ref="T75:U75"/>
    <mergeCell ref="A84:C84"/>
    <mergeCell ref="L77:N77"/>
    <mergeCell ref="O77:P77"/>
    <mergeCell ref="Q76:S76"/>
    <mergeCell ref="T76:U76"/>
    <mergeCell ref="L78:N78"/>
    <mergeCell ref="O78:P78"/>
    <mergeCell ref="Q77:S77"/>
    <mergeCell ref="T77:U77"/>
    <mergeCell ref="L79:N79"/>
    <mergeCell ref="O79:P79"/>
    <mergeCell ref="Q78:S78"/>
    <mergeCell ref="T78:U78"/>
    <mergeCell ref="L83:N83"/>
    <mergeCell ref="O83:P83"/>
    <mergeCell ref="Q82:S82"/>
    <mergeCell ref="T82:U82"/>
    <mergeCell ref="L84:N84"/>
    <mergeCell ref="O84:P84"/>
    <mergeCell ref="Q83:S83"/>
    <mergeCell ref="T83:U83"/>
    <mergeCell ref="L73:N73"/>
    <mergeCell ref="O73:P73"/>
    <mergeCell ref="Q84:S84"/>
    <mergeCell ref="T84:U84"/>
    <mergeCell ref="L80:N80"/>
    <mergeCell ref="O80:P80"/>
    <mergeCell ref="Q79:S79"/>
    <mergeCell ref="T79:U79"/>
    <mergeCell ref="L81:N81"/>
    <mergeCell ref="O81:P81"/>
    <mergeCell ref="Q80:S80"/>
    <mergeCell ref="T80:U80"/>
    <mergeCell ref="L82:N82"/>
    <mergeCell ref="O82:P82"/>
    <mergeCell ref="Q81:S81"/>
    <mergeCell ref="T81:U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2008-12-28T16:58:57Z</dcterms:created>
  <dcterms:modified xsi:type="dcterms:W3CDTF">2008-12-29T18:41:08Z</dcterms:modified>
</cp:coreProperties>
</file>