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83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0" i="1"/>
  <c r="G26" s="1"/>
  <c r="G31"/>
  <c r="F31"/>
  <c r="I19"/>
  <c r="G30"/>
  <c r="G29"/>
  <c r="G28"/>
  <c r="G27"/>
  <c r="C9"/>
  <c r="G25" s="1"/>
  <c r="C8"/>
  <c r="G24" s="1"/>
  <c r="C7"/>
  <c r="G23" s="1"/>
  <c r="C6"/>
  <c r="G22" s="1"/>
  <c r="B5"/>
  <c r="C5" s="1"/>
  <c r="G21" s="1"/>
  <c r="L3"/>
  <c r="I5" s="1"/>
  <c r="L2"/>
  <c r="L1"/>
  <c r="N5" s="1"/>
  <c r="G32" l="1"/>
  <c r="H31"/>
  <c r="N6"/>
  <c r="O5"/>
  <c r="J5" s="1"/>
  <c r="D5"/>
  <c r="K5" l="1"/>
  <c r="F21"/>
  <c r="D6"/>
  <c r="E5"/>
  <c r="B6" s="1"/>
  <c r="N7"/>
  <c r="O6"/>
  <c r="N8" l="1"/>
  <c r="O7"/>
  <c r="D7"/>
  <c r="E6"/>
  <c r="B7" s="1"/>
  <c r="L5"/>
  <c r="I6" s="1"/>
  <c r="J6" s="1"/>
  <c r="F22" s="1"/>
  <c r="H22" s="1"/>
  <c r="H21"/>
  <c r="J21" l="1"/>
  <c r="J22" s="1"/>
  <c r="D8"/>
  <c r="E7"/>
  <c r="B8" s="1"/>
  <c r="N9"/>
  <c r="O8"/>
  <c r="K6"/>
  <c r="L6" l="1"/>
  <c r="I7" s="1"/>
  <c r="J7" s="1"/>
  <c r="F23" s="1"/>
  <c r="N10"/>
  <c r="O9"/>
  <c r="D9"/>
  <c r="D10" s="1"/>
  <c r="E8"/>
  <c r="B9" s="1"/>
  <c r="E10" l="1"/>
  <c r="E9"/>
  <c r="B10" s="1"/>
  <c r="N11"/>
  <c r="O10"/>
  <c r="K7"/>
  <c r="H23"/>
  <c r="L7" l="1"/>
  <c r="I8" s="1"/>
  <c r="J8" s="1"/>
  <c r="F24" s="1"/>
  <c r="N12"/>
  <c r="O11"/>
  <c r="J23"/>
  <c r="N13" l="1"/>
  <c r="O12"/>
  <c r="K8"/>
  <c r="H24"/>
  <c r="J24" s="1"/>
  <c r="L8" l="1"/>
  <c r="I9" s="1"/>
  <c r="J9" s="1"/>
  <c r="F25" s="1"/>
  <c r="N14"/>
  <c r="O14" s="1"/>
  <c r="O13"/>
  <c r="H25" l="1"/>
  <c r="J25" s="1"/>
  <c r="K9"/>
  <c r="L9" l="1"/>
  <c r="F26" s="1"/>
  <c r="H26" s="1"/>
  <c r="J26" l="1"/>
  <c r="F27" l="1"/>
  <c r="H27" s="1"/>
  <c r="J27" s="1"/>
  <c r="F28" l="1"/>
  <c r="H28" s="1"/>
  <c r="J28" s="1"/>
  <c r="F29" l="1"/>
  <c r="H29" s="1"/>
  <c r="J29" s="1"/>
  <c r="F30" l="1"/>
  <c r="H30" l="1"/>
  <c r="F32"/>
  <c r="H32" l="1"/>
  <c r="J30"/>
  <c r="J31" s="1"/>
</calcChain>
</file>

<file path=xl/sharedStrings.xml><?xml version="1.0" encoding="utf-8"?>
<sst xmlns="http://schemas.openxmlformats.org/spreadsheetml/2006/main" count="56" uniqueCount="28">
  <si>
    <t xml:space="preserve">Amortissement linéaire sur : </t>
  </si>
  <si>
    <t>Date d'acquisition (Proportion):</t>
  </si>
  <si>
    <t>Prix d'acquisition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</si>
  <si>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</si>
  <si>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</si>
  <si>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</si>
  <si>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</si>
  <si>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</si>
  <si>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</si>
  <si>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</si>
  <si>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</si>
  <si>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</si>
  <si>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</si>
  <si>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</si>
  <si>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</si>
  <si>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</si>
  <si>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</si>
  <si>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</si>
  <si>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</si>
  <si>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 xml:space="preserve">Amortissement Dégressif sur : </t>
  </si>
  <si>
    <t xml:space="preserve">Coef Amortissement : </t>
  </si>
  <si>
    <t>Valeur nette Fiscale</t>
  </si>
  <si>
    <t>Amortissement linéaire sur  :</t>
  </si>
  <si>
    <t>A.F. dégressif</t>
  </si>
  <si>
    <t>A.C. linéaire</t>
  </si>
  <si>
    <t>Am. Dérogatoire : A.F.-A.C</t>
  </si>
  <si>
    <t>Am. Dér.Cum</t>
  </si>
  <si>
    <t>Somme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</si>
</sst>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44" fontId="0" fillId="4" borderId="8" xfId="2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3" xfId="0" applyFill="1" applyBorder="1"/>
    <xf numFmtId="2" fontId="0" fillId="4" borderId="8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4" fontId="0" fillId="4" borderId="0" xfId="0" applyNumberFormat="1" applyFill="1" applyBorder="1" applyAlignment="1">
      <alignment horizontal="center" vertical="center"/>
    </xf>
    <xf numFmtId="2" fontId="0" fillId="4" borderId="0" xfId="1" applyNumberFormat="1" applyFon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right"/>
    </xf>
    <xf numFmtId="0" fontId="3" fillId="2" borderId="2" xfId="0" applyFont="1" applyFill="1" applyBorder="1" applyAlignment="1"/>
    <xf numFmtId="0" fontId="0" fillId="2" borderId="13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/>
    <xf numFmtId="0" fontId="0" fillId="3" borderId="15" xfId="0" applyFill="1" applyBorder="1" applyAlignment="1">
      <alignment horizontal="center" vertical="center"/>
    </xf>
    <xf numFmtId="44" fontId="0" fillId="4" borderId="15" xfId="2" applyFont="1" applyFill="1" applyBorder="1" applyAlignment="1">
      <alignment horizontal="center" vertical="center"/>
    </xf>
    <xf numFmtId="44" fontId="0" fillId="4" borderId="13" xfId="0" applyNumberFormat="1" applyFill="1" applyBorder="1"/>
    <xf numFmtId="44" fontId="0" fillId="4" borderId="17" xfId="0" applyNumberFormat="1" applyFill="1" applyBorder="1"/>
    <xf numFmtId="0" fontId="0" fillId="3" borderId="7" xfId="0" applyFill="1" applyBorder="1" applyAlignment="1">
      <alignment horizontal="center" vertical="center"/>
    </xf>
    <xf numFmtId="44" fontId="0" fillId="4" borderId="14" xfId="0" applyNumberFormat="1" applyFill="1" applyBorder="1"/>
    <xf numFmtId="44" fontId="0" fillId="0" borderId="6" xfId="2" applyFont="1" applyBorder="1"/>
    <xf numFmtId="0" fontId="4" fillId="3" borderId="8" xfId="0" applyFont="1" applyFill="1" applyBorder="1" applyAlignment="1">
      <alignment horizontal="center" vertical="center"/>
    </xf>
    <xf numFmtId="44" fontId="4" fillId="4" borderId="8" xfId="2" applyFont="1" applyFill="1" applyBorder="1" applyAlignment="1">
      <alignment horizontal="center" vertical="center"/>
    </xf>
    <xf numFmtId="44" fontId="4" fillId="4" borderId="17" xfId="0" applyNumberFormat="1" applyFont="1" applyFill="1" applyBorder="1"/>
    <xf numFmtId="0" fontId="4" fillId="0" borderId="0" xfId="0" applyFont="1"/>
    <xf numFmtId="44" fontId="0" fillId="4" borderId="11" xfId="2" applyFont="1" applyFill="1" applyBorder="1" applyAlignment="1">
      <alignment horizontal="center" vertical="center"/>
    </xf>
    <xf numFmtId="44" fontId="0" fillId="4" borderId="0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0" fillId="4" borderId="10" xfId="2" applyFont="1" applyFill="1" applyBorder="1" applyAlignment="1">
      <alignment horizontal="center" vertical="center"/>
    </xf>
    <xf numFmtId="44" fontId="0" fillId="4" borderId="16" xfId="2" applyFont="1" applyFill="1" applyBorder="1" applyAlignment="1">
      <alignment horizontal="center" vertical="center"/>
    </xf>
    <xf numFmtId="44" fontId="4" fillId="4" borderId="11" xfId="2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85" zoomScaleNormal="85" workbookViewId="0">
      <selection activeCell="F11" sqref="F11"/>
    </sheetView>
  </sheetViews>
  <sheetFormatPr baseColWidth="10" defaultRowHeight="15"/>
  <cols>
    <col min="2" max="2" width="13.5703125" bestFit="1" customWidth="1"/>
    <col min="3" max="3" width="11" bestFit="1" customWidth="1"/>
    <col min="4" max="4" width="16.42578125" bestFit="1" customWidth="1"/>
    <col min="5" max="5" width="22.28515625" bestFit="1" customWidth="1"/>
    <col min="6" max="6" width="13" bestFit="1" customWidth="1"/>
    <col min="7" max="7" width="11.85546875" bestFit="1" customWidth="1"/>
    <col min="8" max="8" width="24.42578125" bestFit="1" customWidth="1"/>
    <col min="9" max="9" width="13.5703125" bestFit="1" customWidth="1"/>
    <col min="10" max="10" width="12.7109375" bestFit="1" customWidth="1"/>
    <col min="11" max="11" width="16.42578125" bestFit="1" customWidth="1"/>
    <col min="12" max="12" width="22.28515625" bestFit="1" customWidth="1"/>
    <col min="14" max="14" width="20.85546875" bestFit="1" customWidth="1"/>
  </cols>
  <sheetData>
    <row r="1" spans="1:15" ht="15.75">
      <c r="A1" s="41" t="s">
        <v>0</v>
      </c>
      <c r="B1" s="42"/>
      <c r="C1" s="42"/>
      <c r="D1" s="43"/>
      <c r="E1" s="1">
        <v>5</v>
      </c>
      <c r="H1" s="41" t="s">
        <v>19</v>
      </c>
      <c r="I1" s="42"/>
      <c r="J1" s="42"/>
      <c r="K1" s="43"/>
      <c r="L1" s="1">
        <f>E1</f>
        <v>5</v>
      </c>
    </row>
    <row r="2" spans="1:15" ht="16.5" thickBot="1">
      <c r="A2" s="41" t="s">
        <v>1</v>
      </c>
      <c r="B2" s="42"/>
      <c r="C2" s="42"/>
      <c r="D2" s="43"/>
      <c r="E2" s="2">
        <v>0.5</v>
      </c>
      <c r="H2" s="41" t="s">
        <v>1</v>
      </c>
      <c r="I2" s="42"/>
      <c r="J2" s="42"/>
      <c r="K2" s="43"/>
      <c r="L2" s="11">
        <f>E2</f>
        <v>0.5</v>
      </c>
    </row>
    <row r="3" spans="1:15" ht="16.5" thickBot="1">
      <c r="A3" s="41" t="s">
        <v>2</v>
      </c>
      <c r="B3" s="42"/>
      <c r="C3" s="42"/>
      <c r="D3" s="42"/>
      <c r="E3" s="3">
        <v>40000</v>
      </c>
      <c r="H3" s="41" t="s">
        <v>2</v>
      </c>
      <c r="I3" s="42"/>
      <c r="J3" s="42"/>
      <c r="K3" s="43"/>
      <c r="L3" s="1">
        <f>E3</f>
        <v>40000</v>
      </c>
      <c r="N3" s="12" t="s">
        <v>20</v>
      </c>
      <c r="O3" s="13">
        <v>1.75</v>
      </c>
    </row>
    <row r="4" spans="1:15">
      <c r="A4" s="4" t="s">
        <v>3</v>
      </c>
      <c r="B4" s="5" t="s">
        <v>4</v>
      </c>
      <c r="C4" s="5" t="s">
        <v>5</v>
      </c>
      <c r="D4" s="5" t="s">
        <v>6</v>
      </c>
      <c r="E4" s="6" t="s">
        <v>7</v>
      </c>
      <c r="H4" s="4" t="s">
        <v>3</v>
      </c>
      <c r="I4" s="5" t="s">
        <v>4</v>
      </c>
      <c r="J4" s="5" t="s">
        <v>5</v>
      </c>
      <c r="K4" s="5" t="s">
        <v>6</v>
      </c>
      <c r="L4" s="5" t="s">
        <v>21</v>
      </c>
    </row>
    <row r="5" spans="1:15">
      <c r="A5" s="7" t="s">
        <v>8</v>
      </c>
      <c r="B5" s="8">
        <f>E3</f>
        <v>40000</v>
      </c>
      <c r="C5" s="8">
        <f>B5/E1*E2</f>
        <v>4000</v>
      </c>
      <c r="D5" s="8">
        <f>C5</f>
        <v>4000</v>
      </c>
      <c r="E5" s="8">
        <f>$E$3-D5</f>
        <v>36000</v>
      </c>
      <c r="H5" s="7" t="s">
        <v>8</v>
      </c>
      <c r="I5" s="14">
        <f>L3</f>
        <v>40000</v>
      </c>
      <c r="J5" s="14">
        <f>MAX(I5/$L$1*$O$3,I5*O5)*L2</f>
        <v>7000</v>
      </c>
      <c r="K5" s="14">
        <f>J5</f>
        <v>7000</v>
      </c>
      <c r="L5" s="14">
        <f>$L$3-K5</f>
        <v>33000</v>
      </c>
      <c r="N5" s="15">
        <f>L1</f>
        <v>5</v>
      </c>
      <c r="O5" s="16">
        <f>1/N5</f>
        <v>0.2</v>
      </c>
    </row>
    <row r="6" spans="1:15">
      <c r="A6" s="7" t="s">
        <v>9</v>
      </c>
      <c r="B6" s="8">
        <f>E5</f>
        <v>36000</v>
      </c>
      <c r="C6" s="8">
        <f>$E$3/$E$1</f>
        <v>8000</v>
      </c>
      <c r="D6" s="8">
        <f>D5+C6</f>
        <v>12000</v>
      </c>
      <c r="E6" s="8">
        <f>$E$3-D6</f>
        <v>28000</v>
      </c>
      <c r="H6" s="7" t="s">
        <v>9</v>
      </c>
      <c r="I6" s="14">
        <f>L5</f>
        <v>33000</v>
      </c>
      <c r="J6" s="14">
        <f>MAX(I6/$L$1*$O$3,I6*O6)</f>
        <v>11550</v>
      </c>
      <c r="K6" s="14">
        <f>K5+J6</f>
        <v>18550</v>
      </c>
      <c r="L6" s="14">
        <f t="shared" ref="L6:L9" si="0">$L$3-K6</f>
        <v>21450</v>
      </c>
      <c r="N6" s="17">
        <f>N5-1</f>
        <v>4</v>
      </c>
      <c r="O6" s="18">
        <f t="shared" ref="O6:O14" si="1">1/N6</f>
        <v>0.25</v>
      </c>
    </row>
    <row r="7" spans="1:15">
      <c r="A7" s="7" t="s">
        <v>10</v>
      </c>
      <c r="B7" s="8">
        <f>E6</f>
        <v>28000</v>
      </c>
      <c r="C7" s="8">
        <f t="shared" ref="C7:C15" si="2">$E$3/$E$1</f>
        <v>8000</v>
      </c>
      <c r="D7" s="8">
        <f t="shared" ref="D7:D15" si="3">D6+C7</f>
        <v>20000</v>
      </c>
      <c r="E7" s="8">
        <f t="shared" ref="E7:E15" si="4">$E$3-D7</f>
        <v>20000</v>
      </c>
      <c r="H7" s="7" t="s">
        <v>10</v>
      </c>
      <c r="I7" s="14">
        <f t="shared" ref="I7:I9" si="5">L6</f>
        <v>21450</v>
      </c>
      <c r="J7" s="14">
        <f t="shared" ref="J7:J9" si="6">MAX(I7/$L$1*$O$3,I7*O7)</f>
        <v>7507.5</v>
      </c>
      <c r="K7" s="14">
        <f t="shared" ref="K7:K9" si="7">K6+J7</f>
        <v>26057.5</v>
      </c>
      <c r="L7" s="14">
        <f t="shared" si="0"/>
        <v>13942.5</v>
      </c>
      <c r="N7" s="17">
        <f t="shared" ref="N7:N14" si="8">N6-1</f>
        <v>3</v>
      </c>
      <c r="O7" s="18">
        <f t="shared" si="1"/>
        <v>0.33333333333333331</v>
      </c>
    </row>
    <row r="8" spans="1:15">
      <c r="A8" s="7" t="s">
        <v>11</v>
      </c>
      <c r="B8" s="8">
        <f t="shared" ref="B8:B15" si="9">E7</f>
        <v>20000</v>
      </c>
      <c r="C8" s="8">
        <f t="shared" si="2"/>
        <v>8000</v>
      </c>
      <c r="D8" s="8">
        <f t="shared" si="3"/>
        <v>28000</v>
      </c>
      <c r="E8" s="8">
        <f t="shared" si="4"/>
        <v>12000</v>
      </c>
      <c r="H8" s="7" t="s">
        <v>11</v>
      </c>
      <c r="I8" s="14">
        <f t="shared" si="5"/>
        <v>13942.5</v>
      </c>
      <c r="J8" s="14">
        <f t="shared" si="6"/>
        <v>6971.25</v>
      </c>
      <c r="K8" s="14">
        <f t="shared" si="7"/>
        <v>33028.75</v>
      </c>
      <c r="L8" s="14">
        <f t="shared" si="0"/>
        <v>6971.25</v>
      </c>
      <c r="N8" s="17">
        <f t="shared" si="8"/>
        <v>2</v>
      </c>
      <c r="O8" s="18">
        <f t="shared" si="1"/>
        <v>0.5</v>
      </c>
    </row>
    <row r="9" spans="1:15">
      <c r="A9" s="7" t="s">
        <v>12</v>
      </c>
      <c r="B9" s="8">
        <f t="shared" si="9"/>
        <v>12000</v>
      </c>
      <c r="C9" s="8">
        <f t="shared" si="2"/>
        <v>8000</v>
      </c>
      <c r="D9" s="8">
        <f t="shared" si="3"/>
        <v>36000</v>
      </c>
      <c r="E9" s="8">
        <f t="shared" si="4"/>
        <v>4000</v>
      </c>
      <c r="H9" s="7" t="s">
        <v>12</v>
      </c>
      <c r="I9" s="14">
        <f t="shared" si="5"/>
        <v>6971.25</v>
      </c>
      <c r="J9" s="14">
        <f t="shared" si="6"/>
        <v>6971.25</v>
      </c>
      <c r="K9" s="14">
        <f t="shared" si="7"/>
        <v>40000</v>
      </c>
      <c r="L9" s="14">
        <f t="shared" si="0"/>
        <v>0</v>
      </c>
      <c r="N9" s="17">
        <f t="shared" si="8"/>
        <v>1</v>
      </c>
      <c r="O9" s="18">
        <f t="shared" si="1"/>
        <v>1</v>
      </c>
    </row>
    <row r="10" spans="1:15">
      <c r="A10" s="9" t="s">
        <v>13</v>
      </c>
      <c r="B10" s="8">
        <f t="shared" si="9"/>
        <v>4000</v>
      </c>
      <c r="C10" s="8">
        <f>$E$3/$E$1*(1-E2)</f>
        <v>4000</v>
      </c>
      <c r="D10" s="8">
        <f t="shared" si="3"/>
        <v>40000</v>
      </c>
      <c r="E10" s="8">
        <f t="shared" si="4"/>
        <v>0</v>
      </c>
      <c r="H10" s="7" t="s">
        <v>13</v>
      </c>
      <c r="I10" s="14"/>
      <c r="J10" s="14"/>
      <c r="K10" s="14"/>
      <c r="L10" s="14"/>
      <c r="N10" s="17">
        <f t="shared" si="8"/>
        <v>0</v>
      </c>
      <c r="O10" s="18" t="e">
        <f t="shared" si="1"/>
        <v>#DIV/0!</v>
      </c>
    </row>
    <row r="11" spans="1:15">
      <c r="A11" s="10" t="s">
        <v>14</v>
      </c>
      <c r="B11" s="8"/>
      <c r="C11" s="8"/>
      <c r="D11" s="8"/>
      <c r="E11" s="8"/>
      <c r="H11" s="7" t="s">
        <v>14</v>
      </c>
      <c r="I11" s="14"/>
      <c r="J11" s="14"/>
      <c r="K11" s="14"/>
      <c r="L11" s="14"/>
      <c r="N11" s="17">
        <f t="shared" si="8"/>
        <v>-1</v>
      </c>
      <c r="O11" s="18">
        <f t="shared" si="1"/>
        <v>-1</v>
      </c>
    </row>
    <row r="12" spans="1:15">
      <c r="A12" s="10" t="s">
        <v>15</v>
      </c>
      <c r="B12" s="8"/>
      <c r="C12" s="8"/>
      <c r="D12" s="8"/>
      <c r="E12" s="8"/>
      <c r="H12" s="7" t="s">
        <v>15</v>
      </c>
      <c r="I12" s="14"/>
      <c r="J12" s="14"/>
      <c r="K12" s="14"/>
      <c r="L12" s="14"/>
      <c r="N12" s="17">
        <f t="shared" si="8"/>
        <v>-2</v>
      </c>
      <c r="O12" s="18">
        <f t="shared" si="1"/>
        <v>-0.5</v>
      </c>
    </row>
    <row r="13" spans="1:15">
      <c r="A13" s="10" t="s">
        <v>16</v>
      </c>
      <c r="B13" s="8"/>
      <c r="C13" s="8"/>
      <c r="D13" s="8"/>
      <c r="E13" s="8"/>
      <c r="H13" s="7" t="s">
        <v>16</v>
      </c>
      <c r="I13" s="14"/>
      <c r="J13" s="14"/>
      <c r="K13" s="14"/>
      <c r="L13" s="14"/>
      <c r="N13" s="17">
        <f t="shared" si="8"/>
        <v>-3</v>
      </c>
      <c r="O13" s="18">
        <f t="shared" si="1"/>
        <v>-0.33333333333333331</v>
      </c>
    </row>
    <row r="14" spans="1:15">
      <c r="A14" s="10" t="s">
        <v>17</v>
      </c>
      <c r="B14" s="8"/>
      <c r="C14" s="8"/>
      <c r="D14" s="8"/>
      <c r="E14" s="8"/>
      <c r="H14" s="7" t="s">
        <v>17</v>
      </c>
      <c r="I14" s="14"/>
      <c r="J14" s="14"/>
      <c r="K14" s="14"/>
      <c r="L14" s="14"/>
      <c r="N14" s="17">
        <f t="shared" si="8"/>
        <v>-4</v>
      </c>
      <c r="O14" s="18">
        <f t="shared" si="1"/>
        <v>-0.25</v>
      </c>
    </row>
    <row r="15" spans="1:15">
      <c r="A15" s="10" t="s">
        <v>18</v>
      </c>
      <c r="B15" s="8"/>
      <c r="C15" s="8"/>
      <c r="D15" s="8"/>
      <c r="E15" s="8"/>
      <c r="H15" s="10"/>
      <c r="I15" s="19"/>
      <c r="J15" s="20"/>
      <c r="K15" s="21"/>
      <c r="L15" s="19"/>
      <c r="N15" s="17"/>
      <c r="O15" s="22"/>
    </row>
    <row r="18" spans="5:10" ht="15.75" thickBot="1"/>
    <row r="19" spans="5:10" ht="15.75">
      <c r="E19" s="41" t="s">
        <v>22</v>
      </c>
      <c r="F19" s="42"/>
      <c r="G19" s="42"/>
      <c r="H19" s="42"/>
      <c r="I19" s="23">
        <f>E1</f>
        <v>5</v>
      </c>
      <c r="J19" s="24"/>
    </row>
    <row r="20" spans="5:10" ht="15.75" thickBot="1">
      <c r="E20" s="4" t="s">
        <v>3</v>
      </c>
      <c r="F20" s="5" t="s">
        <v>23</v>
      </c>
      <c r="G20" s="5" t="s">
        <v>24</v>
      </c>
      <c r="H20" s="25" t="s">
        <v>25</v>
      </c>
      <c r="I20" s="26"/>
      <c r="J20" s="27" t="s">
        <v>26</v>
      </c>
    </row>
    <row r="21" spans="5:10">
      <c r="E21" s="28" t="s">
        <v>8</v>
      </c>
      <c r="F21" s="29">
        <f>J5</f>
        <v>7000</v>
      </c>
      <c r="G21" s="29">
        <f>C5</f>
        <v>4000</v>
      </c>
      <c r="H21" s="44">
        <f>F21-G21</f>
        <v>3000</v>
      </c>
      <c r="I21" s="45"/>
      <c r="J21" s="30">
        <f>H21</f>
        <v>3000</v>
      </c>
    </row>
    <row r="22" spans="5:10" s="38" customFormat="1">
      <c r="E22" s="35" t="s">
        <v>9</v>
      </c>
      <c r="F22" s="36">
        <f t="shared" ref="F22:F25" si="10">J6</f>
        <v>11550</v>
      </c>
      <c r="G22" s="36">
        <f t="shared" ref="G22:G25" si="11">C6</f>
        <v>8000</v>
      </c>
      <c r="H22" s="46">
        <f t="shared" ref="H22:H25" si="12">F22-G22</f>
        <v>3550</v>
      </c>
      <c r="I22" s="47"/>
      <c r="J22" s="37">
        <f>J21+H22</f>
        <v>6550</v>
      </c>
    </row>
    <row r="23" spans="5:10">
      <c r="E23" s="7" t="s">
        <v>10</v>
      </c>
      <c r="F23" s="8">
        <f t="shared" si="10"/>
        <v>7507.5</v>
      </c>
      <c r="G23" s="8">
        <f t="shared" si="11"/>
        <v>8000</v>
      </c>
      <c r="H23" s="39">
        <f t="shared" si="12"/>
        <v>-492.5</v>
      </c>
      <c r="I23" s="40"/>
      <c r="J23" s="31">
        <f t="shared" ref="J23:J31" si="13">J22+H23</f>
        <v>6057.5</v>
      </c>
    </row>
    <row r="24" spans="5:10">
      <c r="E24" s="7" t="s">
        <v>11</v>
      </c>
      <c r="F24" s="8">
        <f t="shared" si="10"/>
        <v>6971.25</v>
      </c>
      <c r="G24" s="8">
        <f t="shared" si="11"/>
        <v>8000</v>
      </c>
      <c r="H24" s="39">
        <f t="shared" si="12"/>
        <v>-1028.75</v>
      </c>
      <c r="I24" s="40"/>
      <c r="J24" s="31">
        <f t="shared" si="13"/>
        <v>5028.75</v>
      </c>
    </row>
    <row r="25" spans="5:10">
      <c r="E25" s="7" t="s">
        <v>12</v>
      </c>
      <c r="F25" s="8">
        <f t="shared" si="10"/>
        <v>6971.25</v>
      </c>
      <c r="G25" s="8">
        <f t="shared" si="11"/>
        <v>8000</v>
      </c>
      <c r="H25" s="39">
        <f t="shared" si="12"/>
        <v>-1028.75</v>
      </c>
      <c r="I25" s="40"/>
      <c r="J25" s="31">
        <f t="shared" si="13"/>
        <v>4000</v>
      </c>
    </row>
    <row r="26" spans="5:10">
      <c r="E26" s="7" t="s">
        <v>13</v>
      </c>
      <c r="F26" s="8">
        <f>J10</f>
        <v>0</v>
      </c>
      <c r="G26" s="8">
        <f>C10</f>
        <v>4000</v>
      </c>
      <c r="H26" s="39">
        <f>F26-G26</f>
        <v>-4000</v>
      </c>
      <c r="I26" s="40"/>
      <c r="J26" s="31">
        <f t="shared" si="13"/>
        <v>0</v>
      </c>
    </row>
    <row r="27" spans="5:10">
      <c r="E27" s="7" t="s">
        <v>14</v>
      </c>
      <c r="F27" s="8">
        <f t="shared" ref="F27:F31" si="14">J11</f>
        <v>0</v>
      </c>
      <c r="G27" s="8">
        <f t="shared" ref="G27:G31" si="15">C11</f>
        <v>0</v>
      </c>
      <c r="H27" s="39">
        <f>F27-G27</f>
        <v>0</v>
      </c>
      <c r="I27" s="40"/>
      <c r="J27" s="31">
        <f t="shared" si="13"/>
        <v>0</v>
      </c>
    </row>
    <row r="28" spans="5:10">
      <c r="E28" s="7" t="s">
        <v>15</v>
      </c>
      <c r="F28" s="8">
        <f t="shared" si="14"/>
        <v>0</v>
      </c>
      <c r="G28" s="8">
        <f t="shared" si="15"/>
        <v>0</v>
      </c>
      <c r="H28" s="39">
        <f t="shared" ref="H28:H31" si="16">F28-G28</f>
        <v>0</v>
      </c>
      <c r="I28" s="40"/>
      <c r="J28" s="31">
        <f t="shared" si="13"/>
        <v>0</v>
      </c>
    </row>
    <row r="29" spans="5:10">
      <c r="E29" s="7" t="s">
        <v>16</v>
      </c>
      <c r="F29" s="8">
        <f t="shared" si="14"/>
        <v>0</v>
      </c>
      <c r="G29" s="8">
        <f t="shared" si="15"/>
        <v>0</v>
      </c>
      <c r="H29" s="39">
        <f t="shared" si="16"/>
        <v>0</v>
      </c>
      <c r="I29" s="40"/>
      <c r="J29" s="31">
        <f t="shared" si="13"/>
        <v>0</v>
      </c>
    </row>
    <row r="30" spans="5:10">
      <c r="E30" s="7" t="s">
        <v>17</v>
      </c>
      <c r="F30" s="8">
        <f t="shared" si="14"/>
        <v>0</v>
      </c>
      <c r="G30" s="8">
        <f t="shared" si="15"/>
        <v>0</v>
      </c>
      <c r="H30" s="39">
        <f t="shared" si="16"/>
        <v>0</v>
      </c>
      <c r="I30" s="40"/>
      <c r="J30" s="31">
        <f t="shared" si="13"/>
        <v>0</v>
      </c>
    </row>
    <row r="31" spans="5:10" ht="15.75" thickBot="1">
      <c r="E31" s="32" t="s">
        <v>18</v>
      </c>
      <c r="F31" s="8">
        <f t="shared" si="14"/>
        <v>0</v>
      </c>
      <c r="G31" s="8">
        <f t="shared" si="15"/>
        <v>0</v>
      </c>
      <c r="H31" s="39">
        <f t="shared" si="16"/>
        <v>0</v>
      </c>
      <c r="I31" s="40"/>
      <c r="J31" s="33">
        <f t="shared" si="13"/>
        <v>0</v>
      </c>
    </row>
    <row r="32" spans="5:10">
      <c r="E32" s="4" t="s">
        <v>27</v>
      </c>
      <c r="F32" s="34">
        <f>SUM(F21:F31)</f>
        <v>40000</v>
      </c>
      <c r="G32" s="34">
        <f>SUM(G21:G31)</f>
        <v>40000</v>
      </c>
      <c r="H32" s="48">
        <f>SUM(H21:I31)</f>
        <v>0</v>
      </c>
      <c r="I32" s="49"/>
    </row>
  </sheetData>
  <mergeCells count="19">
    <mergeCell ref="H32:I32"/>
    <mergeCell ref="H26:I26"/>
    <mergeCell ref="H27:I27"/>
    <mergeCell ref="H28:I28"/>
    <mergeCell ref="H29:I29"/>
    <mergeCell ref="H30:I30"/>
    <mergeCell ref="H31:I31"/>
    <mergeCell ref="H25:I25"/>
    <mergeCell ref="A1:D1"/>
    <mergeCell ref="A2:D2"/>
    <mergeCell ref="A3:D3"/>
    <mergeCell ref="H1:K1"/>
    <mergeCell ref="H2:K2"/>
    <mergeCell ref="H3:K3"/>
    <mergeCell ref="E19:H19"/>
    <mergeCell ref="H21:I21"/>
    <mergeCell ref="H22:I22"/>
    <mergeCell ref="H23:I23"/>
    <mergeCell ref="H24:I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2010-01-08T15:01:35Z</dcterms:created>
  <dcterms:modified xsi:type="dcterms:W3CDTF">2010-02-10T17:50:55Z</dcterms:modified>
</cp:coreProperties>
</file>