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35" windowHeight="9150"/>
  </bookViews>
  <sheets>
    <sheet name="CREDOU" sheetId="2" r:id="rId1"/>
  </sheets>
  <calcPr calcId="125725"/>
</workbook>
</file>

<file path=xl/calcChain.xml><?xml version="1.0" encoding="utf-8"?>
<calcChain xmlns="http://schemas.openxmlformats.org/spreadsheetml/2006/main">
  <c r="G76" i="2"/>
  <c r="E95"/>
  <c r="F97" s="1"/>
  <c r="F76" l="1"/>
  <c r="D68"/>
  <c r="D67"/>
  <c r="E86" s="1"/>
  <c r="C28"/>
  <c r="C27"/>
  <c r="C26"/>
  <c r="C25"/>
  <c r="C24"/>
  <c r="C23"/>
  <c r="C22"/>
  <c r="C21"/>
  <c r="F67" s="1"/>
  <c r="B72" l="1"/>
  <c r="G72" s="1"/>
  <c r="F72"/>
  <c r="B71"/>
  <c r="G71" s="1"/>
  <c r="F71"/>
  <c r="B70"/>
  <c r="G70" s="1"/>
  <c r="F70"/>
  <c r="B69"/>
  <c r="F69"/>
  <c r="B73"/>
  <c r="G73" s="1"/>
  <c r="F73"/>
  <c r="B68"/>
  <c r="G68" s="1"/>
  <c r="F68"/>
  <c r="B74"/>
  <c r="G74" s="1"/>
  <c r="F74"/>
  <c r="C29"/>
  <c r="B67"/>
  <c r="E87" s="1"/>
  <c r="F89" s="1"/>
  <c r="D21"/>
  <c r="D77"/>
  <c r="G77" s="1"/>
  <c r="G69"/>
  <c r="E67"/>
  <c r="E68" s="1"/>
  <c r="E69" s="1"/>
  <c r="E70" s="1"/>
  <c r="E71" s="1"/>
  <c r="E72" s="1"/>
  <c r="E73" s="1"/>
  <c r="E74" s="1"/>
  <c r="E75" s="1"/>
  <c r="E76" s="1"/>
  <c r="B75" l="1"/>
  <c r="F75" s="1"/>
  <c r="G75"/>
  <c r="E96" s="1"/>
  <c r="F98" s="1"/>
  <c r="E77"/>
  <c r="E21"/>
  <c r="C67"/>
  <c r="D22"/>
  <c r="C68" s="1"/>
  <c r="G67"/>
  <c r="F77"/>
  <c r="D23"/>
  <c r="C69" s="1"/>
  <c r="C8"/>
  <c r="G78" l="1"/>
  <c r="F78"/>
  <c r="E22"/>
  <c r="D24"/>
  <c r="C70" s="1"/>
  <c r="E23"/>
  <c r="D25" l="1"/>
  <c r="C71" s="1"/>
  <c r="E24"/>
  <c r="E25" l="1"/>
  <c r="D26"/>
  <c r="C72" s="1"/>
  <c r="D27" l="1"/>
  <c r="C73" s="1"/>
  <c r="E26"/>
  <c r="D28" l="1"/>
  <c r="C74" s="1"/>
  <c r="E27"/>
  <c r="E28" l="1"/>
  <c r="D29"/>
  <c r="E29" l="1"/>
  <c r="C75"/>
</calcChain>
</file>

<file path=xl/sharedStrings.xml><?xml version="1.0" encoding="utf-8"?>
<sst xmlns="http://schemas.openxmlformats.org/spreadsheetml/2006/main" count="60" uniqueCount="42">
  <si>
    <t>EXERCICE CREDOU</t>
  </si>
  <si>
    <t>(28 500 *95%) + 2135 =</t>
  </si>
  <si>
    <t>dérogatoires tout en bénéficiant du maximum de déduction fiscale.</t>
  </si>
  <si>
    <t>Base à amortir</t>
  </si>
  <si>
    <t>Annuité</t>
  </si>
  <si>
    <t>Amortissements cumulés</t>
  </si>
  <si>
    <t>Machine-ouil</t>
  </si>
  <si>
    <t>N</t>
  </si>
  <si>
    <t>N+1</t>
  </si>
  <si>
    <t>N+2</t>
  </si>
  <si>
    <t>N+3</t>
  </si>
  <si>
    <t>N+4</t>
  </si>
  <si>
    <t>N+5</t>
  </si>
  <si>
    <t>N+6</t>
  </si>
  <si>
    <t>N+7</t>
  </si>
  <si>
    <t>Maximum de déductibilité fiscale = amortissement dérogatoire en complément du comptable</t>
  </si>
  <si>
    <t>N+8</t>
  </si>
  <si>
    <t>N+9</t>
  </si>
  <si>
    <t>N+10</t>
  </si>
  <si>
    <t>Amort fiscal</t>
  </si>
  <si>
    <t>Amort comptable</t>
  </si>
  <si>
    <t>Le taux d'amortissement comptable  est de 10%</t>
  </si>
  <si>
    <t>+</t>
  </si>
  <si>
    <t>-</t>
  </si>
  <si>
    <t xml:space="preserve">Possibilité de pratiquer l'amortissement des immo non décomposables </t>
  </si>
  <si>
    <t>sur leur durée d'usage fiscale afin d'éviter la comptabilisation d'amortissements</t>
  </si>
  <si>
    <t xml:space="preserve">base </t>
  </si>
  <si>
    <t>Attention l'amortissement linéaire peut aussi se pratiquer pour du fiscal, ici c'était le cas !!</t>
  </si>
  <si>
    <t>1ère hypothèse : AMORTISSEMENT LINEAIRE</t>
  </si>
  <si>
    <t>2ème hypothèse : AMORTISSEMENT DEROGATOIRE</t>
  </si>
  <si>
    <t xml:space="preserve"> Elle vaut le prix d'achat +frais d'acquisition</t>
  </si>
  <si>
    <t>Amortissement Comptable de l'année N</t>
  </si>
  <si>
    <t>Amortissement Comptable de l'année N+7</t>
  </si>
  <si>
    <t>Dot Amortissements</t>
  </si>
  <si>
    <t>Amort Dérogatoire</t>
  </si>
  <si>
    <t>Amort Immo</t>
  </si>
  <si>
    <t>Reprises, Provisions Régl</t>
  </si>
  <si>
    <t>Dot Provision Régl</t>
  </si>
  <si>
    <t>DETERMINATION DE LA VALEUR D'ORIGINE</t>
  </si>
  <si>
    <t>VCN</t>
  </si>
  <si>
    <t>Amort Derog</t>
  </si>
  <si>
    <t>Date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</si>
</sst>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\ &quot;€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0" fontId="2" fillId="0" borderId="0" xfId="0" applyFont="1"/>
    <xf numFmtId="165" fontId="0" fillId="0" borderId="0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5" fontId="4" fillId="0" borderId="0" xfId="0" applyNumberFormat="1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center"/>
    </xf>
    <xf numFmtId="164" fontId="0" fillId="0" borderId="6" xfId="1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0" fontId="3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workbookViewId="0">
      <selection activeCell="D4" sqref="D4"/>
    </sheetView>
  </sheetViews>
  <sheetFormatPr baseColWidth="10" defaultRowHeight="15"/>
  <cols>
    <col min="1" max="1" width="8.28515625" customWidth="1"/>
    <col min="2" max="2" width="13.28515625" customWidth="1"/>
    <col min="3" max="3" width="15.42578125" bestFit="1" customWidth="1"/>
    <col min="4" max="5" width="23.7109375" bestFit="1" customWidth="1"/>
    <col min="6" max="7" width="9.42578125" bestFit="1" customWidth="1"/>
  </cols>
  <sheetData>
    <row r="1" spans="1:7" ht="26.25">
      <c r="A1" s="7" t="s">
        <v>0</v>
      </c>
      <c r="B1" s="7"/>
      <c r="C1" s="7"/>
      <c r="D1" s="7"/>
      <c r="E1" s="7"/>
      <c r="F1" s="7"/>
      <c r="G1" s="7"/>
    </row>
    <row r="2" spans="1:7" ht="15" customHeight="1">
      <c r="A2" s="34"/>
      <c r="B2" s="34"/>
      <c r="C2" s="34"/>
      <c r="D2" s="34"/>
      <c r="E2" s="34"/>
      <c r="F2" s="34"/>
      <c r="G2" s="34"/>
    </row>
    <row r="3" spans="1:7" ht="15" customHeight="1">
      <c r="A3" s="34"/>
      <c r="B3" s="34"/>
      <c r="C3" s="34"/>
      <c r="D3" s="34"/>
      <c r="E3" s="34"/>
      <c r="F3" s="34"/>
      <c r="G3" s="34"/>
    </row>
    <row r="4" spans="1:7" ht="15" customHeight="1"/>
    <row r="5" spans="1:7" s="9" customFormat="1" ht="18.75">
      <c r="A5" s="8" t="s">
        <v>38</v>
      </c>
    </row>
    <row r="7" spans="1:7">
      <c r="A7" t="s">
        <v>30</v>
      </c>
    </row>
    <row r="8" spans="1:7" ht="18.75">
      <c r="A8" t="s">
        <v>1</v>
      </c>
      <c r="C8" s="10">
        <f>(28500*95%)+2135</f>
        <v>29210</v>
      </c>
    </row>
    <row r="12" spans="1:7" s="8" customFormat="1" ht="18.75">
      <c r="A12" s="8" t="s">
        <v>28</v>
      </c>
    </row>
    <row r="13" spans="1:7" s="8" customFormat="1" ht="15" customHeight="1"/>
    <row r="14" spans="1:7" ht="15" customHeight="1"/>
    <row r="15" spans="1:7">
      <c r="A15" t="s">
        <v>24</v>
      </c>
    </row>
    <row r="16" spans="1:7">
      <c r="A16" t="s">
        <v>25</v>
      </c>
    </row>
    <row r="17" spans="1:5">
      <c r="A17" t="s">
        <v>2</v>
      </c>
    </row>
    <row r="18" spans="1:5" ht="15" customHeight="1" thickBot="1"/>
    <row r="19" spans="1:5" s="9" customFormat="1" ht="19.5" thickBot="1">
      <c r="A19" s="30" t="s">
        <v>6</v>
      </c>
      <c r="B19" s="30"/>
      <c r="C19" s="30"/>
      <c r="D19" s="30"/>
      <c r="E19" s="30"/>
    </row>
    <row r="20" spans="1:5" s="11" customFormat="1" ht="30.75" thickBot="1">
      <c r="A20" s="22" t="s">
        <v>41</v>
      </c>
      <c r="B20" s="23" t="s">
        <v>3</v>
      </c>
      <c r="C20" s="22" t="s">
        <v>4</v>
      </c>
      <c r="D20" s="23" t="s">
        <v>5</v>
      </c>
      <c r="E20" s="23" t="s">
        <v>39</v>
      </c>
    </row>
    <row r="21" spans="1:5" ht="15.75" thickBot="1">
      <c r="A21" s="26" t="s">
        <v>7</v>
      </c>
      <c r="B21" s="27">
        <v>29210</v>
      </c>
      <c r="C21" s="28">
        <f>29210/8*238/360</f>
        <v>2413.8819444444443</v>
      </c>
      <c r="D21" s="28">
        <f>C21</f>
        <v>2413.8819444444443</v>
      </c>
      <c r="E21" s="28">
        <f>$B$16-D21</f>
        <v>-2413.8819444444443</v>
      </c>
    </row>
    <row r="22" spans="1:5" ht="15.75" thickBot="1">
      <c r="A22" s="26" t="s">
        <v>8</v>
      </c>
      <c r="B22" s="27">
        <v>29210</v>
      </c>
      <c r="C22" s="28">
        <f>29210/8</f>
        <v>3651.25</v>
      </c>
      <c r="D22" s="28">
        <f>D21+C22</f>
        <v>6065.1319444444443</v>
      </c>
      <c r="E22" s="28">
        <f t="shared" ref="E22:E29" si="0">$B$16-D22</f>
        <v>-6065.1319444444443</v>
      </c>
    </row>
    <row r="23" spans="1:5" ht="15.75" thickBot="1">
      <c r="A23" s="26" t="s">
        <v>9</v>
      </c>
      <c r="B23" s="27">
        <v>29210</v>
      </c>
      <c r="C23" s="28">
        <f t="shared" ref="C23:C28" si="1">29210/8</f>
        <v>3651.25</v>
      </c>
      <c r="D23" s="28">
        <f t="shared" ref="D23:D29" si="2">D22+C23</f>
        <v>9716.3819444444453</v>
      </c>
      <c r="E23" s="28">
        <f t="shared" si="0"/>
        <v>-9716.3819444444453</v>
      </c>
    </row>
    <row r="24" spans="1:5" ht="15.75" thickBot="1">
      <c r="A24" s="26" t="s">
        <v>10</v>
      </c>
      <c r="B24" s="27">
        <v>29210</v>
      </c>
      <c r="C24" s="28">
        <f t="shared" si="1"/>
        <v>3651.25</v>
      </c>
      <c r="D24" s="28">
        <f t="shared" si="2"/>
        <v>13367.631944444445</v>
      </c>
      <c r="E24" s="28">
        <f t="shared" si="0"/>
        <v>-13367.631944444445</v>
      </c>
    </row>
    <row r="25" spans="1:5" ht="15.75" thickBot="1">
      <c r="A25" s="26" t="s">
        <v>11</v>
      </c>
      <c r="B25" s="27">
        <v>29210</v>
      </c>
      <c r="C25" s="28">
        <f t="shared" si="1"/>
        <v>3651.25</v>
      </c>
      <c r="D25" s="28">
        <f t="shared" si="2"/>
        <v>17018.881944444445</v>
      </c>
      <c r="E25" s="28">
        <f t="shared" si="0"/>
        <v>-17018.881944444445</v>
      </c>
    </row>
    <row r="26" spans="1:5" ht="15.75" thickBot="1">
      <c r="A26" s="26" t="s">
        <v>12</v>
      </c>
      <c r="B26" s="27">
        <v>29210</v>
      </c>
      <c r="C26" s="28">
        <f t="shared" si="1"/>
        <v>3651.25</v>
      </c>
      <c r="D26" s="28">
        <f t="shared" si="2"/>
        <v>20670.131944444445</v>
      </c>
      <c r="E26" s="28">
        <f t="shared" si="0"/>
        <v>-20670.131944444445</v>
      </c>
    </row>
    <row r="27" spans="1:5" ht="15.75" thickBot="1">
      <c r="A27" s="26" t="s">
        <v>13</v>
      </c>
      <c r="B27" s="27">
        <v>29210</v>
      </c>
      <c r="C27" s="28">
        <f t="shared" si="1"/>
        <v>3651.25</v>
      </c>
      <c r="D27" s="28">
        <f t="shared" si="2"/>
        <v>24321.381944444445</v>
      </c>
      <c r="E27" s="28">
        <f t="shared" si="0"/>
        <v>-24321.381944444445</v>
      </c>
    </row>
    <row r="28" spans="1:5" ht="15.75" thickBot="1">
      <c r="A28" s="26" t="s">
        <v>14</v>
      </c>
      <c r="B28" s="27">
        <v>29210</v>
      </c>
      <c r="C28" s="28">
        <f t="shared" si="1"/>
        <v>3651.25</v>
      </c>
      <c r="D28" s="28">
        <f t="shared" si="2"/>
        <v>27972.631944444445</v>
      </c>
      <c r="E28" s="28">
        <f t="shared" si="0"/>
        <v>-27972.631944444445</v>
      </c>
    </row>
    <row r="29" spans="1:5" ht="15.75" thickBot="1">
      <c r="A29" s="31" t="s">
        <v>16</v>
      </c>
      <c r="B29" s="27">
        <v>29210</v>
      </c>
      <c r="C29" s="27">
        <f>C22-C21</f>
        <v>1237.3680555555557</v>
      </c>
      <c r="D29" s="27">
        <f t="shared" si="2"/>
        <v>29210</v>
      </c>
      <c r="E29" s="27">
        <f t="shared" si="0"/>
        <v>-29210</v>
      </c>
    </row>
    <row r="55" spans="1:5" s="8" customFormat="1" ht="18.75">
      <c r="A55" s="8" t="s">
        <v>29</v>
      </c>
    </row>
    <row r="56" spans="1:5" s="8" customFormat="1" ht="15" customHeight="1"/>
    <row r="57" spans="1:5" ht="15" customHeight="1"/>
    <row r="58" spans="1:5">
      <c r="A58" t="s">
        <v>15</v>
      </c>
    </row>
    <row r="59" spans="1:5">
      <c r="A59" t="s">
        <v>21</v>
      </c>
    </row>
    <row r="60" spans="1:5">
      <c r="A60" t="s">
        <v>26</v>
      </c>
      <c r="B60">
        <v>29210</v>
      </c>
      <c r="D60" s="1"/>
    </row>
    <row r="61" spans="1:5">
      <c r="A61" s="2" t="s">
        <v>27</v>
      </c>
    </row>
    <row r="62" spans="1:5">
      <c r="A62" s="2"/>
    </row>
    <row r="63" spans="1:5" ht="15.75" thickBot="1">
      <c r="A63" s="2"/>
    </row>
    <row r="64" spans="1:5" ht="19.5" thickBot="1">
      <c r="A64" s="12" t="s">
        <v>6</v>
      </c>
      <c r="B64" s="13"/>
      <c r="C64" s="13"/>
      <c r="D64" s="13"/>
      <c r="E64" s="14"/>
    </row>
    <row r="65" spans="1:7" s="21" customFormat="1" ht="16.5" thickBot="1">
      <c r="A65" s="16"/>
      <c r="B65" s="17" t="s">
        <v>19</v>
      </c>
      <c r="C65" s="18"/>
      <c r="D65" s="17" t="s">
        <v>20</v>
      </c>
      <c r="E65" s="18"/>
      <c r="F65" s="19" t="s">
        <v>40</v>
      </c>
      <c r="G65" s="20"/>
    </row>
    <row r="66" spans="1:7" s="15" customFormat="1" ht="30.75" thickBot="1">
      <c r="A66" s="22" t="s">
        <v>41</v>
      </c>
      <c r="B66" s="22" t="s">
        <v>4</v>
      </c>
      <c r="C66" s="23" t="s">
        <v>5</v>
      </c>
      <c r="D66" s="22" t="s">
        <v>4</v>
      </c>
      <c r="E66" s="23" t="s">
        <v>5</v>
      </c>
      <c r="F66" s="24" t="s">
        <v>22</v>
      </c>
      <c r="G66" s="25" t="s">
        <v>23</v>
      </c>
    </row>
    <row r="67" spans="1:7" ht="15.75" thickBot="1">
      <c r="A67" s="26" t="s">
        <v>7</v>
      </c>
      <c r="B67" s="27">
        <f>C21</f>
        <v>2413.8819444444443</v>
      </c>
      <c r="C67" s="28">
        <f>D21</f>
        <v>2413.8819444444443</v>
      </c>
      <c r="D67" s="28">
        <f>29210/10*238/360</f>
        <v>1931.1055555555556</v>
      </c>
      <c r="E67" s="28">
        <f>D67</f>
        <v>1931.1055555555556</v>
      </c>
      <c r="F67" s="28">
        <f>C21-D67</f>
        <v>482.77638888888873</v>
      </c>
      <c r="G67" s="28" t="str">
        <f>IF(B67&lt;D67,D67-B67,"")</f>
        <v/>
      </c>
    </row>
    <row r="68" spans="1:7" ht="15.75" thickBot="1">
      <c r="A68" s="26" t="s">
        <v>8</v>
      </c>
      <c r="B68" s="27">
        <f t="shared" ref="B68:C75" si="3">C22</f>
        <v>3651.25</v>
      </c>
      <c r="C68" s="28">
        <f t="shared" si="3"/>
        <v>6065.1319444444443</v>
      </c>
      <c r="D68" s="28">
        <f>29210/10</f>
        <v>2921</v>
      </c>
      <c r="E68" s="28">
        <f>E67+D68</f>
        <v>4852.1055555555558</v>
      </c>
      <c r="F68" s="28">
        <f>C22-D68</f>
        <v>730.25</v>
      </c>
      <c r="G68" s="28" t="str">
        <f t="shared" ref="G68:G74" si="4">IF(B68&lt;D68,D68-B68,"")</f>
        <v/>
      </c>
    </row>
    <row r="69" spans="1:7" ht="15.75" thickBot="1">
      <c r="A69" s="26" t="s">
        <v>9</v>
      </c>
      <c r="B69" s="27">
        <f t="shared" si="3"/>
        <v>3651.25</v>
      </c>
      <c r="C69" s="28">
        <f t="shared" si="3"/>
        <v>9716.3819444444453</v>
      </c>
      <c r="D69" s="28">
        <v>2921</v>
      </c>
      <c r="E69" s="28">
        <f t="shared" ref="E69:E77" si="5">E68+D69</f>
        <v>7773.1055555555558</v>
      </c>
      <c r="F69" s="28">
        <f>C23-D69</f>
        <v>730.25</v>
      </c>
      <c r="G69" s="28" t="str">
        <f t="shared" si="4"/>
        <v/>
      </c>
    </row>
    <row r="70" spans="1:7" ht="15.75" thickBot="1">
      <c r="A70" s="26" t="s">
        <v>10</v>
      </c>
      <c r="B70" s="27">
        <f t="shared" si="3"/>
        <v>3651.25</v>
      </c>
      <c r="C70" s="28">
        <f t="shared" si="3"/>
        <v>13367.631944444445</v>
      </c>
      <c r="D70" s="28">
        <v>2921</v>
      </c>
      <c r="E70" s="28">
        <f t="shared" si="5"/>
        <v>10694.105555555556</v>
      </c>
      <c r="F70" s="28">
        <f>C24-D70</f>
        <v>730.25</v>
      </c>
      <c r="G70" s="28" t="str">
        <f t="shared" si="4"/>
        <v/>
      </c>
    </row>
    <row r="71" spans="1:7" ht="15.75" thickBot="1">
      <c r="A71" s="26" t="s">
        <v>11</v>
      </c>
      <c r="B71" s="27">
        <f t="shared" si="3"/>
        <v>3651.25</v>
      </c>
      <c r="C71" s="28">
        <f t="shared" si="3"/>
        <v>17018.881944444445</v>
      </c>
      <c r="D71" s="28">
        <v>2921</v>
      </c>
      <c r="E71" s="28">
        <f t="shared" si="5"/>
        <v>13615.105555555556</v>
      </c>
      <c r="F71" s="28">
        <f>C25-D71</f>
        <v>730.25</v>
      </c>
      <c r="G71" s="28" t="str">
        <f t="shared" si="4"/>
        <v/>
      </c>
    </row>
    <row r="72" spans="1:7" ht="15.75" thickBot="1">
      <c r="A72" s="26" t="s">
        <v>12</v>
      </c>
      <c r="B72" s="27">
        <f t="shared" si="3"/>
        <v>3651.25</v>
      </c>
      <c r="C72" s="28">
        <f t="shared" si="3"/>
        <v>20670.131944444445</v>
      </c>
      <c r="D72" s="28">
        <v>2921</v>
      </c>
      <c r="E72" s="28">
        <f t="shared" si="5"/>
        <v>16536.105555555558</v>
      </c>
      <c r="F72" s="28">
        <f>C26-D72</f>
        <v>730.25</v>
      </c>
      <c r="G72" s="28" t="str">
        <f t="shared" si="4"/>
        <v/>
      </c>
    </row>
    <row r="73" spans="1:7" ht="15.75" thickBot="1">
      <c r="A73" s="26" t="s">
        <v>13</v>
      </c>
      <c r="B73" s="27">
        <f t="shared" si="3"/>
        <v>3651.25</v>
      </c>
      <c r="C73" s="28">
        <f t="shared" si="3"/>
        <v>24321.381944444445</v>
      </c>
      <c r="D73" s="28">
        <v>2921</v>
      </c>
      <c r="E73" s="28">
        <f t="shared" si="5"/>
        <v>19457.105555555558</v>
      </c>
      <c r="F73" s="28">
        <f>C27-D73</f>
        <v>730.25</v>
      </c>
      <c r="G73" s="28" t="str">
        <f t="shared" si="4"/>
        <v/>
      </c>
    </row>
    <row r="74" spans="1:7" ht="15.75" thickBot="1">
      <c r="A74" s="26" t="s">
        <v>14</v>
      </c>
      <c r="B74" s="27">
        <f t="shared" si="3"/>
        <v>3651.25</v>
      </c>
      <c r="C74" s="28">
        <f t="shared" si="3"/>
        <v>27972.631944444445</v>
      </c>
      <c r="D74" s="28">
        <v>2921</v>
      </c>
      <c r="E74" s="28">
        <f t="shared" si="5"/>
        <v>22378.105555555558</v>
      </c>
      <c r="F74" s="28">
        <f>C28-D74</f>
        <v>730.25</v>
      </c>
      <c r="G74" s="28" t="str">
        <f t="shared" si="4"/>
        <v/>
      </c>
    </row>
    <row r="75" spans="1:7" ht="15.75" thickBot="1">
      <c r="A75" s="26" t="s">
        <v>16</v>
      </c>
      <c r="B75" s="27">
        <f t="shared" si="3"/>
        <v>1237.3680555555557</v>
      </c>
      <c r="C75" s="28">
        <f t="shared" si="3"/>
        <v>29210</v>
      </c>
      <c r="D75" s="28">
        <v>2921</v>
      </c>
      <c r="E75" s="28">
        <f t="shared" si="5"/>
        <v>25299.105555555558</v>
      </c>
      <c r="F75" s="28" t="str">
        <f t="shared" ref="F75:F77" si="6">IF(B75&gt;D75,B75-D75,"")</f>
        <v/>
      </c>
      <c r="G75" s="28">
        <f>D75-C29</f>
        <v>1683.6319444444443</v>
      </c>
    </row>
    <row r="76" spans="1:7" ht="15.75" thickBot="1">
      <c r="A76" s="26" t="s">
        <v>17</v>
      </c>
      <c r="B76" s="28"/>
      <c r="C76" s="28"/>
      <c r="D76" s="28">
        <v>2921</v>
      </c>
      <c r="E76" s="28">
        <f t="shared" si="5"/>
        <v>28220.105555555558</v>
      </c>
      <c r="F76" s="28" t="str">
        <f t="shared" si="6"/>
        <v/>
      </c>
      <c r="G76" s="28">
        <f>D76</f>
        <v>2921</v>
      </c>
    </row>
    <row r="77" spans="1:7" ht="15.75" thickBot="1">
      <c r="A77" s="26" t="s">
        <v>18</v>
      </c>
      <c r="B77" s="28"/>
      <c r="C77" s="28"/>
      <c r="D77" s="28">
        <f>D76-D67</f>
        <v>989.89444444444439</v>
      </c>
      <c r="E77" s="28">
        <f t="shared" si="5"/>
        <v>29210.000000000004</v>
      </c>
      <c r="F77" s="28" t="str">
        <f t="shared" si="6"/>
        <v/>
      </c>
      <c r="G77" s="28">
        <f>D77</f>
        <v>989.89444444444439</v>
      </c>
    </row>
    <row r="78" spans="1:7" ht="15.75" thickBot="1">
      <c r="A78" s="29"/>
      <c r="B78" s="28"/>
      <c r="C78" s="28"/>
      <c r="D78" s="28"/>
      <c r="E78" s="28"/>
      <c r="F78" s="28">
        <f>SUM(F67:F77)</f>
        <v>5594.5263888888885</v>
      </c>
      <c r="G78" s="28">
        <f>SUM(G67:G77)</f>
        <v>5594.5263888888885</v>
      </c>
    </row>
    <row r="79" spans="1:7">
      <c r="A79" s="4"/>
      <c r="B79" s="3"/>
      <c r="C79" s="3"/>
      <c r="D79" s="3"/>
      <c r="E79" s="3"/>
      <c r="F79" s="3"/>
      <c r="G79" s="3"/>
    </row>
    <row r="80" spans="1:7">
      <c r="A80" s="4"/>
      <c r="B80" s="3"/>
      <c r="C80" s="3"/>
      <c r="D80" s="3"/>
      <c r="E80" s="3"/>
      <c r="F80" s="3"/>
      <c r="G80" s="3"/>
    </row>
    <row r="81" spans="1:7">
      <c r="A81" s="4"/>
      <c r="B81" s="3"/>
      <c r="C81" s="3"/>
      <c r="D81" s="3"/>
      <c r="E81" s="3"/>
      <c r="F81" s="3"/>
      <c r="G81" s="3"/>
    </row>
    <row r="82" spans="1:7">
      <c r="A82" s="4"/>
      <c r="B82" s="3"/>
      <c r="C82" s="3"/>
      <c r="D82" s="3"/>
      <c r="E82" s="3"/>
      <c r="F82" s="3"/>
      <c r="G82" s="3"/>
    </row>
    <row r="84" spans="1:7" ht="21">
      <c r="A84" s="32" t="s">
        <v>31</v>
      </c>
      <c r="B84" s="32"/>
      <c r="C84" s="32"/>
      <c r="D84" s="32"/>
      <c r="E84" s="32"/>
      <c r="F84" s="32"/>
      <c r="G84" s="33"/>
    </row>
    <row r="86" spans="1:7">
      <c r="A86" s="6">
        <v>681</v>
      </c>
      <c r="B86" s="6"/>
      <c r="C86" t="s">
        <v>33</v>
      </c>
      <c r="E86" s="5">
        <f>D67</f>
        <v>1931.1055555555556</v>
      </c>
      <c r="F86" s="5"/>
    </row>
    <row r="87" spans="1:7">
      <c r="A87" s="6">
        <v>687</v>
      </c>
      <c r="B87" s="6"/>
      <c r="C87" t="s">
        <v>37</v>
      </c>
      <c r="E87" s="5">
        <f>F67</f>
        <v>482.77638888888873</v>
      </c>
      <c r="F87" s="5"/>
    </row>
    <row r="88" spans="1:7">
      <c r="A88" s="6"/>
      <c r="B88" s="6">
        <v>2815</v>
      </c>
      <c r="D88" t="s">
        <v>35</v>
      </c>
      <c r="E88" s="5"/>
      <c r="F88" s="5">
        <v>1931.11</v>
      </c>
    </row>
    <row r="89" spans="1:7">
      <c r="A89" s="6"/>
      <c r="B89" s="6">
        <v>145</v>
      </c>
      <c r="D89" t="s">
        <v>34</v>
      </c>
      <c r="E89" s="5"/>
      <c r="F89" s="5">
        <f>E87</f>
        <v>482.77638888888873</v>
      </c>
    </row>
    <row r="90" spans="1:7">
      <c r="F90" s="5"/>
      <c r="G90" s="5"/>
    </row>
    <row r="91" spans="1:7">
      <c r="F91" s="5"/>
      <c r="G91" s="5"/>
    </row>
    <row r="92" spans="1:7">
      <c r="F92" s="5"/>
      <c r="G92" s="5"/>
    </row>
    <row r="93" spans="1:7" ht="21">
      <c r="A93" s="32" t="s">
        <v>32</v>
      </c>
      <c r="B93" s="32"/>
      <c r="C93" s="32"/>
      <c r="D93" s="32"/>
      <c r="E93" s="32"/>
      <c r="F93" s="32"/>
      <c r="G93" s="5"/>
    </row>
    <row r="94" spans="1:7">
      <c r="F94" s="5"/>
      <c r="G94" s="5"/>
    </row>
    <row r="95" spans="1:7">
      <c r="A95" s="6">
        <v>681</v>
      </c>
      <c r="B95" s="6"/>
      <c r="C95" t="s">
        <v>33</v>
      </c>
      <c r="E95" s="3">
        <f>D74</f>
        <v>2921</v>
      </c>
      <c r="F95" s="3"/>
    </row>
    <row r="96" spans="1:7">
      <c r="A96" s="6">
        <v>145</v>
      </c>
      <c r="B96" s="6"/>
      <c r="C96" t="s">
        <v>34</v>
      </c>
      <c r="E96" s="3">
        <f>G75</f>
        <v>1683.6319444444443</v>
      </c>
      <c r="F96" s="3"/>
    </row>
    <row r="97" spans="1:6">
      <c r="A97" s="6"/>
      <c r="B97" s="6">
        <v>2815</v>
      </c>
      <c r="D97" t="s">
        <v>35</v>
      </c>
      <c r="E97" s="3"/>
      <c r="F97" s="3">
        <f>E95</f>
        <v>2921</v>
      </c>
    </row>
    <row r="98" spans="1:6">
      <c r="A98" s="6"/>
      <c r="B98" s="6">
        <v>787</v>
      </c>
      <c r="D98" t="s">
        <v>36</v>
      </c>
      <c r="E98" s="3"/>
      <c r="F98" s="3">
        <f>E96</f>
        <v>1683.6319444444443</v>
      </c>
    </row>
  </sheetData>
  <mergeCells count="8">
    <mergeCell ref="A84:F84"/>
    <mergeCell ref="A93:F93"/>
    <mergeCell ref="A19:E19"/>
    <mergeCell ref="A64:E64"/>
    <mergeCell ref="B65:C65"/>
    <mergeCell ref="D65:E65"/>
    <mergeCell ref="F65:G65"/>
    <mergeCell ref="A1:G1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CREDOU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PATXI</cp:lastModifiedBy>
  <cp:lastPrinted>2010-12-04T10:38:46Z</cp:lastPrinted>
  <dcterms:created xsi:type="dcterms:W3CDTF">2009-10-27T14:42:39Z</dcterms:created>
  <dcterms:modified xsi:type="dcterms:W3CDTF">2010-12-04T10:38:53Z</dcterms:modified>
</cp:coreProperties>
</file>