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/>
  </bookViews>
  <sheets>
    <sheet name="ronfle" sheetId="1" r:id="rId1"/>
  </sheets>
  <definedNames>
    <definedName name="_xlnm.Database">ronfle!$A$2:$F$102</definedName>
  </definedNames>
  <calcPr calcId="145621"/>
</workbook>
</file>

<file path=xl/calcChain.xml><?xml version="1.0" encoding="utf-8"?>
<calcChain xmlns="http://schemas.openxmlformats.org/spreadsheetml/2006/main">
  <c r="J60" i="1" l="1"/>
  <c r="J59" i="1"/>
  <c r="J58" i="1"/>
  <c r="K60" i="1"/>
  <c r="K59" i="1"/>
  <c r="K58" i="1"/>
  <c r="I60" i="1"/>
  <c r="I59" i="1"/>
  <c r="I58" i="1"/>
  <c r="J54" i="1"/>
  <c r="J53" i="1"/>
  <c r="I54" i="1"/>
  <c r="I20" i="1"/>
  <c r="I19" i="1"/>
  <c r="I53" i="1"/>
  <c r="L55" i="1"/>
  <c r="L54" i="1"/>
  <c r="L53" i="1"/>
  <c r="K55" i="1"/>
  <c r="K54" i="1"/>
  <c r="K53" i="1"/>
  <c r="M28" i="1"/>
  <c r="M27" i="1"/>
  <c r="M26" i="1"/>
  <c r="M36" i="1"/>
  <c r="M35" i="1"/>
  <c r="I36" i="1"/>
  <c r="I35" i="1"/>
  <c r="I37" i="1"/>
  <c r="M54" i="1" l="1"/>
  <c r="J55" i="1"/>
  <c r="I55" i="1"/>
  <c r="M53" i="1"/>
  <c r="M4" i="1"/>
  <c r="M3" i="1"/>
  <c r="I4" i="1"/>
  <c r="I3" i="1"/>
  <c r="M55" i="1" l="1"/>
</calcChain>
</file>

<file path=xl/sharedStrings.xml><?xml version="1.0" encoding="utf-8"?>
<sst xmlns="http://schemas.openxmlformats.org/spreadsheetml/2006/main" count="138" uniqueCount="134">
  <si>
    <t>IDEN</t>
  </si>
  <si>
    <t>POIDS</t>
  </si>
  <si>
    <t>TAILLE</t>
  </si>
  <si>
    <t>ALCOOL</t>
  </si>
  <si>
    <t>RONFLE</t>
  </si>
  <si>
    <t>TABA</t>
  </si>
  <si>
    <t>P0001</t>
  </si>
  <si>
    <t>P0002</t>
  </si>
  <si>
    <t>P0003</t>
  </si>
  <si>
    <t>P0005</t>
  </si>
  <si>
    <t>P0006</t>
  </si>
  <si>
    <t>P0007</t>
  </si>
  <si>
    <t>P0008</t>
  </si>
  <si>
    <t>P0009</t>
  </si>
  <si>
    <t>P0010</t>
  </si>
  <si>
    <t>P0011</t>
  </si>
  <si>
    <t>P0012</t>
  </si>
  <si>
    <t>P0013</t>
  </si>
  <si>
    <t>P0014</t>
  </si>
  <si>
    <t>P0015</t>
  </si>
  <si>
    <t>P0016</t>
  </si>
  <si>
    <t>P0017</t>
  </si>
  <si>
    <t>P0018</t>
  </si>
  <si>
    <t>P0019</t>
  </si>
  <si>
    <t>P0020</t>
  </si>
  <si>
    <t>P0021</t>
  </si>
  <si>
    <t>P0022</t>
  </si>
  <si>
    <t>P0023</t>
  </si>
  <si>
    <t>P0025</t>
  </si>
  <si>
    <t>P0026</t>
  </si>
  <si>
    <t>P0028</t>
  </si>
  <si>
    <t>P0030</t>
  </si>
  <si>
    <t>P0031</t>
  </si>
  <si>
    <t>P0032</t>
  </si>
  <si>
    <t>P0033</t>
  </si>
  <si>
    <t>P0034</t>
  </si>
  <si>
    <t>P0035</t>
  </si>
  <si>
    <t>P0036</t>
  </si>
  <si>
    <t>P0037</t>
  </si>
  <si>
    <t>P0038</t>
  </si>
  <si>
    <t>P0039</t>
  </si>
  <si>
    <t>P0040</t>
  </si>
  <si>
    <t>P0041</t>
  </si>
  <si>
    <t>P0042</t>
  </si>
  <si>
    <t>P0043</t>
  </si>
  <si>
    <t>P0044</t>
  </si>
  <si>
    <t>P0045</t>
  </si>
  <si>
    <t>P0046</t>
  </si>
  <si>
    <t>P0047</t>
  </si>
  <si>
    <t>P0048</t>
  </si>
  <si>
    <t>P0049</t>
  </si>
  <si>
    <t>P0050</t>
  </si>
  <si>
    <t>P0051</t>
  </si>
  <si>
    <t>P0052</t>
  </si>
  <si>
    <t>P0053</t>
  </si>
  <si>
    <t>P0054</t>
  </si>
  <si>
    <t>P0055</t>
  </si>
  <si>
    <t>P0057</t>
  </si>
  <si>
    <t>P0058</t>
  </si>
  <si>
    <t>P0059</t>
  </si>
  <si>
    <t>P0060</t>
  </si>
  <si>
    <t>P0062</t>
  </si>
  <si>
    <t>P0063</t>
  </si>
  <si>
    <t>P0064</t>
  </si>
  <si>
    <t>P0066</t>
  </si>
  <si>
    <t>P0067</t>
  </si>
  <si>
    <t>P0068</t>
  </si>
  <si>
    <t>P0069</t>
  </si>
  <si>
    <t>P0070</t>
  </si>
  <si>
    <t>P0071</t>
  </si>
  <si>
    <t>P0072</t>
  </si>
  <si>
    <t>P0073</t>
  </si>
  <si>
    <t>P0074</t>
  </si>
  <si>
    <t>P0075</t>
  </si>
  <si>
    <t>P0077</t>
  </si>
  <si>
    <t>P0078</t>
  </si>
  <si>
    <t>P0080</t>
  </si>
  <si>
    <t>P0081</t>
  </si>
  <si>
    <t>P0083</t>
  </si>
  <si>
    <t>P0084</t>
  </si>
  <si>
    <t>P0085</t>
  </si>
  <si>
    <t>P0086</t>
  </si>
  <si>
    <t>P0087</t>
  </si>
  <si>
    <t>P0088</t>
  </si>
  <si>
    <t>P0089</t>
  </si>
  <si>
    <t>P0090</t>
  </si>
  <si>
    <t>P0092</t>
  </si>
  <si>
    <t>P0093</t>
  </si>
  <si>
    <t>P0094</t>
  </si>
  <si>
    <t>P0095</t>
  </si>
  <si>
    <t>P0096</t>
  </si>
  <si>
    <t>P0099</t>
  </si>
  <si>
    <t>P0100</t>
  </si>
  <si>
    <t>P0101</t>
  </si>
  <si>
    <t>P0102</t>
  </si>
  <si>
    <t>P0103</t>
  </si>
  <si>
    <t>P0104</t>
  </si>
  <si>
    <t>P0105</t>
  </si>
  <si>
    <t>P0106</t>
  </si>
  <si>
    <t>P0108</t>
  </si>
  <si>
    <t>P0109</t>
  </si>
  <si>
    <t>P0110</t>
  </si>
  <si>
    <t>P0111</t>
  </si>
  <si>
    <t>P0112</t>
  </si>
  <si>
    <t>P0114</t>
  </si>
  <si>
    <t>P0115</t>
  </si>
  <si>
    <t>Nombre de ronfleur</t>
  </si>
  <si>
    <t>Non ronfleur</t>
  </si>
  <si>
    <t>Nombre de fumeur</t>
  </si>
  <si>
    <t>Non fumeur</t>
  </si>
  <si>
    <t>Nombre de buveur</t>
  </si>
  <si>
    <t>Nombre de non buveur</t>
  </si>
  <si>
    <t>Nombre de personne &lt; 80</t>
  </si>
  <si>
    <t>Nombre de personne &gt;80 et &lt;100</t>
  </si>
  <si>
    <t>Nombre de personne &gt; 100</t>
  </si>
  <si>
    <t>Nombre de personne &gt; 175</t>
  </si>
  <si>
    <t>Nombre de personne &lt;= 175</t>
  </si>
  <si>
    <t>Poids moyen</t>
  </si>
  <si>
    <t>Taille moyenne</t>
  </si>
  <si>
    <t>Nombre de verre moyen</t>
  </si>
  <si>
    <t>Quanti</t>
  </si>
  <si>
    <t>Quali</t>
  </si>
  <si>
    <t>Quanti/Quali</t>
  </si>
  <si>
    <t>Alcool/Tabac/Ronfle</t>
  </si>
  <si>
    <t>Buveur</t>
  </si>
  <si>
    <t>Non Buveur</t>
  </si>
  <si>
    <t>Fumeur</t>
  </si>
  <si>
    <t>Non Fumeur</t>
  </si>
  <si>
    <t>Ronfleur</t>
  </si>
  <si>
    <t>Non Ronfleur</t>
  </si>
  <si>
    <t>Effectifs</t>
  </si>
  <si>
    <t>Moyenne du poids</t>
  </si>
  <si>
    <t>Moyenne de la taille</t>
  </si>
  <si>
    <t>Pop. 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</si>
</sst>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1" fontId="0" fillId="0" borderId="0" xfId="0" applyNumberFormat="1"/>
    <xf numFmtId="0" fontId="0" fillId="0" borderId="10" xfId="0" applyBorder="1"/>
    <xf numFmtId="0" fontId="0" fillId="0" borderId="11" xfId="0" applyBorder="1"/>
    <xf numFmtId="0" fontId="16" fillId="0" borderId="10" xfId="0" applyFont="1" applyBorder="1"/>
    <xf numFmtId="0" fontId="16" fillId="0" borderId="11" xfId="0" applyFont="1" applyBorder="1"/>
    <xf numFmtId="1" fontId="0" fillId="0" borderId="10" xfId="0" applyNumberFormat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v>Ronfleur</c:v>
          </c:tx>
          <c:cat>
            <c:strRef>
              <c:f>ronfle!$H$3:$H$4</c:f>
              <c:strCache>
                <c:ptCount val="2"/>
                <c:pt idx="0">
                  <c:v>Nombre de ronfleur</c:v>
                </c:pt>
                <c:pt idx="1">
                  <c:v>Non ronfleur</c:v>
                </c:pt>
              </c:strCache>
            </c:strRef>
          </c:cat>
          <c:val>
            <c:numRef>
              <c:f>ronfle!$I$3:$I$4</c:f>
              <c:numCache>
                <c:formatCode>General</c:formatCode>
                <c:ptCount val="2"/>
                <c:pt idx="0">
                  <c:v>35</c:v>
                </c:pt>
                <c:pt idx="1">
                  <c:v>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v>Fumeur</c:v>
          </c:tx>
          <c:cat>
            <c:strRef>
              <c:f>ronfle!$L$3:$L$4</c:f>
              <c:strCache>
                <c:ptCount val="2"/>
                <c:pt idx="0">
                  <c:v>Nombre de fumeur</c:v>
                </c:pt>
                <c:pt idx="1">
                  <c:v>Non fumeur</c:v>
                </c:pt>
              </c:strCache>
            </c:strRef>
          </c:cat>
          <c:val>
            <c:numRef>
              <c:f>ronfle!$M$3:$M$4</c:f>
              <c:numCache>
                <c:formatCode>General</c:formatCode>
                <c:ptCount val="2"/>
                <c:pt idx="0">
                  <c:v>64</c:v>
                </c:pt>
                <c:pt idx="1">
                  <c:v>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v>Buveur</c:v>
          </c:tx>
          <c:cat>
            <c:strRef>
              <c:f>ronfle!$H$19:$H$20</c:f>
              <c:strCache>
                <c:ptCount val="2"/>
                <c:pt idx="0">
                  <c:v>Nombre de buveur</c:v>
                </c:pt>
                <c:pt idx="1">
                  <c:v>Nombre de non buveur</c:v>
                </c:pt>
              </c:strCache>
            </c:strRef>
          </c:cat>
          <c:val>
            <c:numRef>
              <c:f>ronfle!$I$19:$I$20</c:f>
              <c:numCache>
                <c:formatCode>General</c:formatCode>
                <c:ptCount val="2"/>
                <c:pt idx="0">
                  <c:v>55</c:v>
                </c:pt>
                <c:pt idx="1">
                  <c:v>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Poids</c:v>
          </c:tx>
          <c:invertIfNegative val="0"/>
          <c:cat>
            <c:strRef>
              <c:f>ronfle!$H$35:$H$37</c:f>
              <c:strCache>
                <c:ptCount val="3"/>
                <c:pt idx="0">
                  <c:v>Nombre de personne &lt; 80</c:v>
                </c:pt>
                <c:pt idx="1">
                  <c:v>Nombre de personne &gt;80 et &lt;100</c:v>
                </c:pt>
                <c:pt idx="2">
                  <c:v>Nombre de personne &gt; 100</c:v>
                </c:pt>
              </c:strCache>
            </c:strRef>
          </c:cat>
          <c:val>
            <c:numRef>
              <c:f>ronfle!$I$35:$I$37</c:f>
              <c:numCache>
                <c:formatCode>General</c:formatCode>
                <c:ptCount val="3"/>
                <c:pt idx="0">
                  <c:v>30</c:v>
                </c:pt>
                <c:pt idx="1">
                  <c:v>37</c:v>
                </c:pt>
                <c:pt idx="2">
                  <c:v>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966016"/>
        <c:axId val="82841536"/>
      </c:barChart>
      <c:catAx>
        <c:axId val="82966016"/>
        <c:scaling>
          <c:orientation val="minMax"/>
        </c:scaling>
        <c:delete val="0"/>
        <c:axPos val="b"/>
        <c:majorTickMark val="out"/>
        <c:minorTickMark val="none"/>
        <c:tickLblPos val="nextTo"/>
        <c:crossAx val="82841536"/>
        <c:crosses val="autoZero"/>
        <c:auto val="1"/>
        <c:lblAlgn val="ctr"/>
        <c:lblOffset val="100"/>
        <c:noMultiLvlLbl val="0"/>
      </c:catAx>
      <c:valAx>
        <c:axId val="82841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9660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Taille</c:v>
          </c:tx>
          <c:invertIfNegative val="0"/>
          <c:cat>
            <c:strRef>
              <c:f>ronfle!$L$35:$L$36</c:f>
              <c:strCache>
                <c:ptCount val="2"/>
                <c:pt idx="0">
                  <c:v>Nombre de personne &lt;= 175</c:v>
                </c:pt>
                <c:pt idx="1">
                  <c:v>Nombre de personne &gt; 175</c:v>
                </c:pt>
              </c:strCache>
            </c:strRef>
          </c:cat>
          <c:val>
            <c:numRef>
              <c:f>ronfle!$M$35:$M$36</c:f>
              <c:numCache>
                <c:formatCode>General</c:formatCode>
                <c:ptCount val="2"/>
                <c:pt idx="0">
                  <c:v>37</c:v>
                </c:pt>
                <c:pt idx="1">
                  <c:v>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966528"/>
        <c:axId val="82843264"/>
      </c:barChart>
      <c:catAx>
        <c:axId val="82966528"/>
        <c:scaling>
          <c:orientation val="minMax"/>
        </c:scaling>
        <c:delete val="0"/>
        <c:axPos val="b"/>
        <c:majorTickMark val="out"/>
        <c:minorTickMark val="none"/>
        <c:tickLblPos val="nextTo"/>
        <c:crossAx val="82843264"/>
        <c:crosses val="autoZero"/>
        <c:auto val="1"/>
        <c:lblAlgn val="ctr"/>
        <c:lblOffset val="100"/>
        <c:noMultiLvlLbl val="0"/>
      </c:catAx>
      <c:valAx>
        <c:axId val="828432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9665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</xdr:colOff>
      <xdr:row>5</xdr:row>
      <xdr:rowOff>4763</xdr:rowOff>
    </xdr:from>
    <xdr:to>
      <xdr:col>10</xdr:col>
      <xdr:colOff>19050</xdr:colOff>
      <xdr:row>17</xdr:row>
      <xdr:rowOff>1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5</xdr:row>
      <xdr:rowOff>23811</xdr:rowOff>
    </xdr:from>
    <xdr:to>
      <xdr:col>14</xdr:col>
      <xdr:colOff>352425</xdr:colOff>
      <xdr:row>17</xdr:row>
      <xdr:rowOff>9524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752475</xdr:colOff>
      <xdr:row>21</xdr:row>
      <xdr:rowOff>14287</xdr:rowOff>
    </xdr:from>
    <xdr:to>
      <xdr:col>10</xdr:col>
      <xdr:colOff>333375</xdr:colOff>
      <xdr:row>32</xdr:row>
      <xdr:rowOff>161925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19050</xdr:colOff>
      <xdr:row>38</xdr:row>
      <xdr:rowOff>4762</xdr:rowOff>
    </xdr:from>
    <xdr:to>
      <xdr:col>10</xdr:col>
      <xdr:colOff>19050</xdr:colOff>
      <xdr:row>49</xdr:row>
      <xdr:rowOff>47625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19049</xdr:colOff>
      <xdr:row>37</xdr:row>
      <xdr:rowOff>185737</xdr:rowOff>
    </xdr:from>
    <xdr:to>
      <xdr:col>14</xdr:col>
      <xdr:colOff>28574</xdr:colOff>
      <xdr:row>49</xdr:row>
      <xdr:rowOff>28575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2"/>
  <sheetViews>
    <sheetView tabSelected="1" workbookViewId="0">
      <selection activeCell="O24" sqref="O24"/>
    </sheetView>
  </sheetViews>
  <sheetFormatPr baseColWidth="10" defaultRowHeight="15" x14ac:dyDescent="0.25"/>
  <cols>
    <col min="1" max="1" width="5.7109375" style="1" customWidth="1"/>
    <col min="2" max="2" width="8.7109375" style="1" customWidth="1"/>
    <col min="3" max="3" width="9.7109375" style="1" customWidth="1"/>
    <col min="4" max="4" width="7.85546875" style="1" customWidth="1"/>
    <col min="5" max="5" width="8.7109375" style="1" customWidth="1"/>
    <col min="6" max="6" width="9.7109375" style="1" customWidth="1"/>
    <col min="8" max="8" width="30.5703125" customWidth="1"/>
    <col min="10" max="10" width="17.5703125" customWidth="1"/>
    <col min="11" max="11" width="19" customWidth="1"/>
    <col min="12" max="12" width="26.7109375" customWidth="1"/>
    <col min="14" max="14" width="13.28515625" customWidth="1"/>
    <col min="16" max="16" width="10.85546875" customWidth="1"/>
  </cols>
  <sheetData>
    <row r="1" spans="1:13" x14ac:dyDescent="0.25">
      <c r="B1" s="1" t="s">
        <v>120</v>
      </c>
      <c r="C1" s="1" t="s">
        <v>120</v>
      </c>
      <c r="D1" s="1" t="s">
        <v>122</v>
      </c>
      <c r="E1" s="1" t="s">
        <v>121</v>
      </c>
      <c r="F1" s="1" t="s">
        <v>121</v>
      </c>
    </row>
    <row r="2" spans="1:13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13" x14ac:dyDescent="0.25">
      <c r="A3" s="1" t="s">
        <v>6</v>
      </c>
      <c r="B3" s="1">
        <v>71</v>
      </c>
      <c r="C3" s="1">
        <v>158</v>
      </c>
      <c r="D3" s="1">
        <v>0</v>
      </c>
      <c r="E3" s="1">
        <v>0</v>
      </c>
      <c r="F3" s="1">
        <v>1</v>
      </c>
      <c r="H3" t="s">
        <v>106</v>
      </c>
      <c r="I3">
        <f>COUNTIF(E:E,1)</f>
        <v>35</v>
      </c>
      <c r="L3" t="s">
        <v>108</v>
      </c>
      <c r="M3">
        <f>COUNTIF(F:F,1)</f>
        <v>64</v>
      </c>
    </row>
    <row r="4" spans="1:13" x14ac:dyDescent="0.25">
      <c r="A4" s="1" t="s">
        <v>7</v>
      </c>
      <c r="B4" s="1">
        <v>58</v>
      </c>
      <c r="C4" s="1">
        <v>164</v>
      </c>
      <c r="D4" s="1">
        <v>7</v>
      </c>
      <c r="E4" s="1">
        <v>1</v>
      </c>
      <c r="F4" s="1">
        <v>0</v>
      </c>
      <c r="H4" t="s">
        <v>107</v>
      </c>
      <c r="I4">
        <f>COUNTIF(E:E,0)</f>
        <v>65</v>
      </c>
      <c r="L4" t="s">
        <v>109</v>
      </c>
      <c r="M4">
        <f>COUNTIF(F:F,0)</f>
        <v>36</v>
      </c>
    </row>
    <row r="5" spans="1:13" x14ac:dyDescent="0.25">
      <c r="A5" s="1" t="s">
        <v>8</v>
      </c>
      <c r="B5" s="1">
        <v>116</v>
      </c>
      <c r="C5" s="1">
        <v>208</v>
      </c>
      <c r="D5" s="1">
        <v>3</v>
      </c>
      <c r="E5" s="1">
        <v>0</v>
      </c>
      <c r="F5" s="1">
        <v>1</v>
      </c>
    </row>
    <row r="6" spans="1:13" x14ac:dyDescent="0.25">
      <c r="A6" s="1" t="s">
        <v>9</v>
      </c>
      <c r="B6" s="1">
        <v>96</v>
      </c>
      <c r="C6" s="1">
        <v>186</v>
      </c>
      <c r="D6" s="1">
        <v>3</v>
      </c>
      <c r="E6" s="1">
        <v>0</v>
      </c>
      <c r="F6" s="1">
        <v>1</v>
      </c>
    </row>
    <row r="7" spans="1:13" x14ac:dyDescent="0.25">
      <c r="A7" s="1" t="s">
        <v>10</v>
      </c>
      <c r="B7" s="1">
        <v>91</v>
      </c>
      <c r="C7" s="1">
        <v>195</v>
      </c>
      <c r="D7" s="1">
        <v>2</v>
      </c>
      <c r="E7" s="1">
        <v>1</v>
      </c>
      <c r="F7" s="1">
        <v>1</v>
      </c>
    </row>
    <row r="8" spans="1:13" x14ac:dyDescent="0.25">
      <c r="A8" s="1" t="s">
        <v>11</v>
      </c>
      <c r="B8" s="1">
        <v>98</v>
      </c>
      <c r="C8" s="1">
        <v>188</v>
      </c>
      <c r="D8" s="1">
        <v>0</v>
      </c>
      <c r="E8" s="1">
        <v>0</v>
      </c>
      <c r="F8" s="1">
        <v>0</v>
      </c>
    </row>
    <row r="9" spans="1:13" x14ac:dyDescent="0.25">
      <c r="A9" s="1" t="s">
        <v>12</v>
      </c>
      <c r="B9" s="1">
        <v>112</v>
      </c>
      <c r="C9" s="1">
        <v>193</v>
      </c>
      <c r="D9" s="1">
        <v>5</v>
      </c>
      <c r="E9" s="1">
        <v>0</v>
      </c>
      <c r="F9" s="1">
        <v>1</v>
      </c>
    </row>
    <row r="10" spans="1:13" x14ac:dyDescent="0.25">
      <c r="A10" s="1" t="s">
        <v>13</v>
      </c>
      <c r="B10" s="1">
        <v>77</v>
      </c>
      <c r="C10" s="1">
        <v>165</v>
      </c>
      <c r="D10" s="1">
        <v>0</v>
      </c>
      <c r="E10" s="1">
        <v>0</v>
      </c>
      <c r="F10" s="1">
        <v>0</v>
      </c>
    </row>
    <row r="11" spans="1:13" x14ac:dyDescent="0.25">
      <c r="A11" s="1" t="s">
        <v>14</v>
      </c>
      <c r="B11" s="1">
        <v>76</v>
      </c>
      <c r="C11" s="1">
        <v>164</v>
      </c>
      <c r="D11" s="1">
        <v>0</v>
      </c>
      <c r="E11" s="1">
        <v>0</v>
      </c>
      <c r="F11" s="1">
        <v>0</v>
      </c>
    </row>
    <row r="12" spans="1:13" x14ac:dyDescent="0.25">
      <c r="A12" s="1" t="s">
        <v>15</v>
      </c>
      <c r="B12" s="1">
        <v>119</v>
      </c>
      <c r="C12" s="1">
        <v>196</v>
      </c>
      <c r="D12" s="1">
        <v>3</v>
      </c>
      <c r="E12" s="1">
        <v>0</v>
      </c>
      <c r="F12" s="1">
        <v>0</v>
      </c>
    </row>
    <row r="13" spans="1:13" x14ac:dyDescent="0.25">
      <c r="A13" s="1" t="s">
        <v>16</v>
      </c>
      <c r="B13" s="1">
        <v>99</v>
      </c>
      <c r="C13" s="1">
        <v>189</v>
      </c>
      <c r="D13" s="1">
        <v>4</v>
      </c>
      <c r="E13" s="1">
        <v>0</v>
      </c>
      <c r="F13" s="1">
        <v>1</v>
      </c>
    </row>
    <row r="14" spans="1:13" x14ac:dyDescent="0.25">
      <c r="A14" s="1" t="s">
        <v>17</v>
      </c>
      <c r="B14" s="1">
        <v>117</v>
      </c>
      <c r="C14" s="1">
        <v>194</v>
      </c>
      <c r="D14" s="1">
        <v>8</v>
      </c>
      <c r="E14" s="1">
        <v>0</v>
      </c>
      <c r="F14" s="1">
        <v>1</v>
      </c>
    </row>
    <row r="15" spans="1:13" x14ac:dyDescent="0.25">
      <c r="A15" s="1" t="s">
        <v>18</v>
      </c>
      <c r="B15" s="1">
        <v>83</v>
      </c>
      <c r="C15" s="1">
        <v>171</v>
      </c>
      <c r="D15" s="1">
        <v>2</v>
      </c>
      <c r="E15" s="1">
        <v>0</v>
      </c>
      <c r="F15" s="1">
        <v>1</v>
      </c>
    </row>
    <row r="16" spans="1:13" x14ac:dyDescent="0.25">
      <c r="A16" s="1" t="s">
        <v>19</v>
      </c>
      <c r="B16" s="1">
        <v>68</v>
      </c>
      <c r="C16" s="1">
        <v>165</v>
      </c>
      <c r="D16" s="1">
        <v>4</v>
      </c>
      <c r="E16" s="1">
        <v>0</v>
      </c>
      <c r="F16" s="1">
        <v>1</v>
      </c>
    </row>
    <row r="17" spans="1:13" x14ac:dyDescent="0.25">
      <c r="A17" s="1" t="s">
        <v>20</v>
      </c>
      <c r="B17" s="1">
        <v>108</v>
      </c>
      <c r="C17" s="1">
        <v>194</v>
      </c>
      <c r="D17" s="1">
        <v>10</v>
      </c>
      <c r="E17" s="1">
        <v>0</v>
      </c>
      <c r="F17" s="1">
        <v>1</v>
      </c>
    </row>
    <row r="18" spans="1:13" x14ac:dyDescent="0.25">
      <c r="A18" s="1" t="s">
        <v>21</v>
      </c>
      <c r="B18" s="1">
        <v>98</v>
      </c>
      <c r="C18" s="1">
        <v>188</v>
      </c>
      <c r="D18" s="1">
        <v>0</v>
      </c>
      <c r="E18" s="1">
        <v>0</v>
      </c>
      <c r="F18" s="1">
        <v>1</v>
      </c>
    </row>
    <row r="19" spans="1:13" x14ac:dyDescent="0.25">
      <c r="A19" s="1" t="s">
        <v>22</v>
      </c>
      <c r="B19" s="1">
        <v>85</v>
      </c>
      <c r="C19" s="1">
        <v>174</v>
      </c>
      <c r="D19" s="1">
        <v>1</v>
      </c>
      <c r="E19" s="1">
        <v>0</v>
      </c>
      <c r="F19" s="1">
        <v>0</v>
      </c>
      <c r="H19" t="s">
        <v>110</v>
      </c>
      <c r="I19">
        <f>COUNTIF(D:D,"&gt;=2")</f>
        <v>55</v>
      </c>
    </row>
    <row r="20" spans="1:13" x14ac:dyDescent="0.25">
      <c r="A20" s="1" t="s">
        <v>23</v>
      </c>
      <c r="B20" s="1">
        <v>83</v>
      </c>
      <c r="C20" s="1">
        <v>171</v>
      </c>
      <c r="D20" s="1">
        <v>10</v>
      </c>
      <c r="E20" s="1">
        <v>0</v>
      </c>
      <c r="F20" s="1">
        <v>1</v>
      </c>
      <c r="H20" t="s">
        <v>111</v>
      </c>
      <c r="I20">
        <f>COUNTIF(D:D,"&lt;2")</f>
        <v>45</v>
      </c>
    </row>
    <row r="21" spans="1:13" x14ac:dyDescent="0.25">
      <c r="A21" s="1" t="s">
        <v>24</v>
      </c>
      <c r="B21" s="1">
        <v>92</v>
      </c>
      <c r="C21" s="1">
        <v>181</v>
      </c>
      <c r="D21" s="1">
        <v>0</v>
      </c>
      <c r="E21" s="1">
        <v>0</v>
      </c>
      <c r="F21" s="1">
        <v>1</v>
      </c>
    </row>
    <row r="22" spans="1:13" x14ac:dyDescent="0.25">
      <c r="A22" s="1" t="s">
        <v>25</v>
      </c>
      <c r="B22" s="1">
        <v>97</v>
      </c>
      <c r="C22" s="1">
        <v>187</v>
      </c>
      <c r="D22" s="1">
        <v>0</v>
      </c>
      <c r="E22" s="1">
        <v>0</v>
      </c>
      <c r="F22" s="1">
        <v>0</v>
      </c>
    </row>
    <row r="23" spans="1:13" x14ac:dyDescent="0.25">
      <c r="A23" s="1" t="s">
        <v>26</v>
      </c>
      <c r="B23" s="1">
        <v>102</v>
      </c>
      <c r="C23" s="1">
        <v>192</v>
      </c>
      <c r="D23" s="1">
        <v>8</v>
      </c>
      <c r="E23" s="1">
        <v>0</v>
      </c>
      <c r="F23" s="1">
        <v>1</v>
      </c>
    </row>
    <row r="24" spans="1:13" x14ac:dyDescent="0.25">
      <c r="A24" s="1" t="s">
        <v>27</v>
      </c>
      <c r="B24" s="1">
        <v>107</v>
      </c>
      <c r="C24" s="1">
        <v>198</v>
      </c>
      <c r="D24" s="1">
        <v>8</v>
      </c>
      <c r="E24" s="1">
        <v>0</v>
      </c>
      <c r="F24" s="1">
        <v>1</v>
      </c>
    </row>
    <row r="25" spans="1:13" x14ac:dyDescent="0.25">
      <c r="A25" s="1" t="s">
        <v>28</v>
      </c>
      <c r="B25" s="1">
        <v>69</v>
      </c>
      <c r="C25" s="1">
        <v>166</v>
      </c>
      <c r="D25" s="1">
        <v>0</v>
      </c>
      <c r="E25" s="1">
        <v>0</v>
      </c>
      <c r="F25" s="1">
        <v>0</v>
      </c>
    </row>
    <row r="26" spans="1:13" x14ac:dyDescent="0.25">
      <c r="A26" s="1" t="s">
        <v>29</v>
      </c>
      <c r="B26" s="1">
        <v>112</v>
      </c>
      <c r="C26" s="1">
        <v>193</v>
      </c>
      <c r="D26" s="1">
        <v>0</v>
      </c>
      <c r="E26" s="1">
        <v>0</v>
      </c>
      <c r="F26" s="1">
        <v>1</v>
      </c>
      <c r="L26" t="s">
        <v>117</v>
      </c>
      <c r="M26" s="1">
        <f>AVERAGE(B:B)</f>
        <v>90.41</v>
      </c>
    </row>
    <row r="27" spans="1:13" x14ac:dyDescent="0.25">
      <c r="A27" s="1" t="s">
        <v>30</v>
      </c>
      <c r="B27" s="1">
        <v>108</v>
      </c>
      <c r="C27" s="1">
        <v>194</v>
      </c>
      <c r="D27" s="1">
        <v>0</v>
      </c>
      <c r="E27" s="1">
        <v>0</v>
      </c>
      <c r="F27" s="1">
        <v>1</v>
      </c>
      <c r="L27" t="s">
        <v>118</v>
      </c>
      <c r="M27" s="1">
        <f>AVERAGE(C:C)</f>
        <v>181.1</v>
      </c>
    </row>
    <row r="28" spans="1:13" x14ac:dyDescent="0.25">
      <c r="A28" s="1" t="s">
        <v>31</v>
      </c>
      <c r="B28" s="1">
        <v>85</v>
      </c>
      <c r="C28" s="1">
        <v>174</v>
      </c>
      <c r="D28" s="1">
        <v>0</v>
      </c>
      <c r="E28" s="1">
        <v>0</v>
      </c>
      <c r="F28" s="1">
        <v>1</v>
      </c>
      <c r="L28" t="s">
        <v>119</v>
      </c>
      <c r="M28" s="1">
        <f>AVERAGE(D:D)</f>
        <v>2.95</v>
      </c>
    </row>
    <row r="29" spans="1:13" x14ac:dyDescent="0.25">
      <c r="A29" s="1" t="s">
        <v>32</v>
      </c>
      <c r="B29" s="1">
        <v>60</v>
      </c>
      <c r="C29" s="1">
        <v>166</v>
      </c>
      <c r="D29" s="1">
        <v>4</v>
      </c>
      <c r="E29" s="1">
        <v>0</v>
      </c>
      <c r="F29" s="1">
        <v>1</v>
      </c>
    </row>
    <row r="30" spans="1:13" x14ac:dyDescent="0.25">
      <c r="A30" s="1" t="s">
        <v>33</v>
      </c>
      <c r="B30" s="1">
        <v>98</v>
      </c>
      <c r="C30" s="1">
        <v>188</v>
      </c>
      <c r="D30" s="1">
        <v>0</v>
      </c>
      <c r="E30" s="1">
        <v>1</v>
      </c>
      <c r="F30" s="1">
        <v>0</v>
      </c>
    </row>
    <row r="31" spans="1:13" x14ac:dyDescent="0.25">
      <c r="A31" s="1" t="s">
        <v>34</v>
      </c>
      <c r="B31" s="1">
        <v>62</v>
      </c>
      <c r="C31" s="1">
        <v>158</v>
      </c>
      <c r="D31" s="1">
        <v>3</v>
      </c>
      <c r="E31" s="1">
        <v>0</v>
      </c>
      <c r="F31" s="1">
        <v>1</v>
      </c>
    </row>
    <row r="32" spans="1:13" x14ac:dyDescent="0.25">
      <c r="A32" s="1" t="s">
        <v>35</v>
      </c>
      <c r="B32" s="1">
        <v>108</v>
      </c>
      <c r="C32" s="1">
        <v>194</v>
      </c>
      <c r="D32" s="1">
        <v>3</v>
      </c>
      <c r="E32" s="1">
        <v>0</v>
      </c>
      <c r="F32" s="1">
        <v>1</v>
      </c>
    </row>
    <row r="33" spans="1:13" x14ac:dyDescent="0.25">
      <c r="A33" s="1" t="s">
        <v>36</v>
      </c>
      <c r="B33" s="1">
        <v>104</v>
      </c>
      <c r="C33" s="1">
        <v>194</v>
      </c>
      <c r="D33" s="1">
        <v>0</v>
      </c>
      <c r="E33" s="1">
        <v>0</v>
      </c>
      <c r="F33" s="1">
        <v>0</v>
      </c>
    </row>
    <row r="34" spans="1:13" x14ac:dyDescent="0.25">
      <c r="A34" s="1" t="s">
        <v>37</v>
      </c>
      <c r="B34" s="1">
        <v>77</v>
      </c>
      <c r="C34" s="1">
        <v>165</v>
      </c>
      <c r="D34" s="1">
        <v>0</v>
      </c>
      <c r="E34" s="1">
        <v>0</v>
      </c>
      <c r="F34" s="1">
        <v>0</v>
      </c>
    </row>
    <row r="35" spans="1:13" x14ac:dyDescent="0.25">
      <c r="A35" s="1" t="s">
        <v>38</v>
      </c>
      <c r="B35" s="1">
        <v>107</v>
      </c>
      <c r="C35" s="1">
        <v>198</v>
      </c>
      <c r="D35" s="1">
        <v>3</v>
      </c>
      <c r="E35" s="1">
        <v>0</v>
      </c>
      <c r="F35" s="1">
        <v>1</v>
      </c>
      <c r="H35" t="s">
        <v>112</v>
      </c>
      <c r="I35">
        <f>COUNTIF(B:B,"&lt;=80")</f>
        <v>30</v>
      </c>
      <c r="L35" t="s">
        <v>116</v>
      </c>
      <c r="M35">
        <f>COUNTIF(C:C,"&lt;=175")</f>
        <v>37</v>
      </c>
    </row>
    <row r="36" spans="1:13" x14ac:dyDescent="0.25">
      <c r="A36" s="1" t="s">
        <v>39</v>
      </c>
      <c r="B36" s="1">
        <v>80</v>
      </c>
      <c r="C36" s="1">
        <v>168</v>
      </c>
      <c r="D36" s="1">
        <v>0</v>
      </c>
      <c r="E36" s="1">
        <v>0</v>
      </c>
      <c r="F36" s="1">
        <v>1</v>
      </c>
      <c r="H36" t="s">
        <v>113</v>
      </c>
      <c r="I36">
        <f>COUNTIFS(B:B,"&gt;80",B:B,"&lt;=100")</f>
        <v>37</v>
      </c>
      <c r="L36" t="s">
        <v>115</v>
      </c>
      <c r="M36">
        <f>COUNTIF(C:C,"&gt;175")</f>
        <v>63</v>
      </c>
    </row>
    <row r="37" spans="1:13" x14ac:dyDescent="0.25">
      <c r="A37" s="1" t="s">
        <v>40</v>
      </c>
      <c r="B37" s="1">
        <v>107</v>
      </c>
      <c r="C37" s="1">
        <v>198</v>
      </c>
      <c r="D37" s="1">
        <v>8</v>
      </c>
      <c r="E37" s="1">
        <v>0</v>
      </c>
      <c r="F37" s="1">
        <v>1</v>
      </c>
      <c r="H37" t="s">
        <v>114</v>
      </c>
      <c r="I37">
        <f>COUNTIF(B:B,"&gt;100")</f>
        <v>33</v>
      </c>
    </row>
    <row r="38" spans="1:13" x14ac:dyDescent="0.25">
      <c r="A38" s="1" t="s">
        <v>41</v>
      </c>
      <c r="B38" s="1">
        <v>113</v>
      </c>
      <c r="C38" s="1">
        <v>194</v>
      </c>
      <c r="D38" s="1">
        <v>1</v>
      </c>
      <c r="E38" s="1">
        <v>0</v>
      </c>
      <c r="F38" s="1">
        <v>1</v>
      </c>
    </row>
    <row r="39" spans="1:13" x14ac:dyDescent="0.25">
      <c r="A39" s="1" t="s">
        <v>42</v>
      </c>
      <c r="B39" s="1">
        <v>97</v>
      </c>
      <c r="C39" s="1">
        <v>187</v>
      </c>
      <c r="D39" s="1">
        <v>3</v>
      </c>
      <c r="E39" s="1">
        <v>0</v>
      </c>
      <c r="F39" s="1">
        <v>0</v>
      </c>
    </row>
    <row r="40" spans="1:13" x14ac:dyDescent="0.25">
      <c r="A40" s="1" t="s">
        <v>43</v>
      </c>
      <c r="B40" s="1">
        <v>93</v>
      </c>
      <c r="C40" s="1">
        <v>182</v>
      </c>
      <c r="D40" s="1">
        <v>2</v>
      </c>
      <c r="E40" s="1">
        <v>0</v>
      </c>
      <c r="F40" s="1">
        <v>0</v>
      </c>
    </row>
    <row r="41" spans="1:13" x14ac:dyDescent="0.25">
      <c r="A41" s="1" t="s">
        <v>44</v>
      </c>
      <c r="B41" s="1">
        <v>110</v>
      </c>
      <c r="C41" s="1">
        <v>196</v>
      </c>
      <c r="D41" s="1">
        <v>12</v>
      </c>
      <c r="E41" s="1">
        <v>0</v>
      </c>
      <c r="F41" s="1">
        <v>1</v>
      </c>
    </row>
    <row r="42" spans="1:13" x14ac:dyDescent="0.25">
      <c r="A42" s="1" t="s">
        <v>45</v>
      </c>
      <c r="B42" s="1">
        <v>120</v>
      </c>
      <c r="C42" s="1">
        <v>192</v>
      </c>
      <c r="D42" s="1">
        <v>0</v>
      </c>
      <c r="E42" s="1">
        <v>0</v>
      </c>
      <c r="F42" s="1">
        <v>1</v>
      </c>
    </row>
    <row r="43" spans="1:13" x14ac:dyDescent="0.25">
      <c r="A43" s="1" t="s">
        <v>46</v>
      </c>
      <c r="B43" s="1">
        <v>81</v>
      </c>
      <c r="C43" s="1">
        <v>169</v>
      </c>
      <c r="D43" s="1">
        <v>4</v>
      </c>
      <c r="E43" s="1">
        <v>0</v>
      </c>
      <c r="F43" s="1">
        <v>0</v>
      </c>
    </row>
    <row r="44" spans="1:13" x14ac:dyDescent="0.25">
      <c r="A44" s="1" t="s">
        <v>47</v>
      </c>
      <c r="B44" s="1">
        <v>108</v>
      </c>
      <c r="C44" s="1">
        <v>194</v>
      </c>
      <c r="D44" s="1">
        <v>1</v>
      </c>
      <c r="E44" s="1">
        <v>0</v>
      </c>
      <c r="F44" s="1">
        <v>1</v>
      </c>
    </row>
    <row r="45" spans="1:13" x14ac:dyDescent="0.25">
      <c r="A45" s="1" t="s">
        <v>48</v>
      </c>
      <c r="B45" s="1">
        <v>102</v>
      </c>
      <c r="C45" s="1">
        <v>192</v>
      </c>
      <c r="D45" s="1">
        <v>0</v>
      </c>
      <c r="E45" s="1">
        <v>0</v>
      </c>
      <c r="F45" s="1">
        <v>0</v>
      </c>
    </row>
    <row r="46" spans="1:13" x14ac:dyDescent="0.25">
      <c r="A46" s="1" t="s">
        <v>49</v>
      </c>
      <c r="B46" s="1">
        <v>63</v>
      </c>
      <c r="C46" s="1">
        <v>159</v>
      </c>
      <c r="D46" s="1">
        <v>7</v>
      </c>
      <c r="E46" s="1">
        <v>0</v>
      </c>
      <c r="F46" s="1">
        <v>1</v>
      </c>
    </row>
    <row r="47" spans="1:13" x14ac:dyDescent="0.25">
      <c r="A47" s="1" t="s">
        <v>50</v>
      </c>
      <c r="B47" s="1">
        <v>94</v>
      </c>
      <c r="C47" s="1">
        <v>183</v>
      </c>
      <c r="D47" s="1">
        <v>0</v>
      </c>
      <c r="E47" s="1">
        <v>0</v>
      </c>
      <c r="F47" s="1">
        <v>0</v>
      </c>
    </row>
    <row r="48" spans="1:13" x14ac:dyDescent="0.25">
      <c r="A48" s="1" t="s">
        <v>51</v>
      </c>
      <c r="B48" s="1">
        <v>94</v>
      </c>
      <c r="C48" s="1">
        <v>183</v>
      </c>
      <c r="D48" s="1">
        <v>4</v>
      </c>
      <c r="E48" s="1">
        <v>0</v>
      </c>
      <c r="F48" s="1">
        <v>1</v>
      </c>
    </row>
    <row r="49" spans="1:13" x14ac:dyDescent="0.25">
      <c r="A49" s="1" t="s">
        <v>52</v>
      </c>
      <c r="B49" s="1">
        <v>100</v>
      </c>
      <c r="C49" s="1">
        <v>190</v>
      </c>
      <c r="D49" s="1">
        <v>4</v>
      </c>
      <c r="E49" s="1">
        <v>0</v>
      </c>
      <c r="F49" s="1">
        <v>0</v>
      </c>
    </row>
    <row r="50" spans="1:13" x14ac:dyDescent="0.25">
      <c r="A50" s="1" t="s">
        <v>53</v>
      </c>
      <c r="B50" s="1">
        <v>90</v>
      </c>
      <c r="C50" s="1">
        <v>179</v>
      </c>
      <c r="D50" s="1">
        <v>0</v>
      </c>
      <c r="E50" s="1">
        <v>0</v>
      </c>
      <c r="F50" s="1">
        <v>1</v>
      </c>
    </row>
    <row r="51" spans="1:13" x14ac:dyDescent="0.25">
      <c r="A51" s="1" t="s">
        <v>54</v>
      </c>
      <c r="B51" s="1">
        <v>100</v>
      </c>
      <c r="C51" s="1">
        <v>190</v>
      </c>
      <c r="D51" s="1">
        <v>0</v>
      </c>
      <c r="E51" s="1">
        <v>0</v>
      </c>
      <c r="F51" s="1">
        <v>1</v>
      </c>
    </row>
    <row r="52" spans="1:13" x14ac:dyDescent="0.25">
      <c r="A52" s="1" t="s">
        <v>55</v>
      </c>
      <c r="B52" s="1">
        <v>117</v>
      </c>
      <c r="C52" s="1">
        <v>194</v>
      </c>
      <c r="D52" s="1">
        <v>5</v>
      </c>
      <c r="E52" s="1">
        <v>0</v>
      </c>
      <c r="F52" s="1">
        <v>1</v>
      </c>
      <c r="H52" s="2" t="s">
        <v>123</v>
      </c>
      <c r="I52" s="2" t="s">
        <v>124</v>
      </c>
      <c r="J52" s="2" t="s">
        <v>125</v>
      </c>
      <c r="K52" s="2" t="s">
        <v>126</v>
      </c>
      <c r="L52" s="2" t="s">
        <v>127</v>
      </c>
    </row>
    <row r="53" spans="1:13" x14ac:dyDescent="0.25">
      <c r="A53" s="1" t="s">
        <v>56</v>
      </c>
      <c r="B53" s="1">
        <v>61</v>
      </c>
      <c r="C53" s="1">
        <v>167</v>
      </c>
      <c r="D53" s="1">
        <v>0</v>
      </c>
      <c r="E53" s="1">
        <v>0</v>
      </c>
      <c r="F53" s="1">
        <v>0</v>
      </c>
      <c r="H53" s="2" t="s">
        <v>128</v>
      </c>
      <c r="I53" s="4">
        <f>COUNTIFS(D:D,"&gt;=2",E:E,"=1")</f>
        <v>26</v>
      </c>
      <c r="J53" s="4">
        <f>COUNTIFS(D:D,"&lt;2",E:E,"=1")</f>
        <v>9</v>
      </c>
      <c r="K53" s="4">
        <f>COUNTIFS(F:F,"=1",E:E,"=1")</f>
        <v>20</v>
      </c>
      <c r="L53" s="5">
        <f>COUNTIFS(F:F,"=0",E:E,"=1")</f>
        <v>15</v>
      </c>
      <c r="M53" s="2">
        <f>I53+J53+K53+L53</f>
        <v>70</v>
      </c>
    </row>
    <row r="54" spans="1:13" x14ac:dyDescent="0.25">
      <c r="A54" s="1" t="s">
        <v>57</v>
      </c>
      <c r="B54" s="1">
        <v>64</v>
      </c>
      <c r="C54" s="1">
        <v>160</v>
      </c>
      <c r="D54" s="1">
        <v>0</v>
      </c>
      <c r="E54" s="1">
        <v>0</v>
      </c>
      <c r="F54" s="1">
        <v>1</v>
      </c>
      <c r="H54" s="2" t="s">
        <v>129</v>
      </c>
      <c r="I54" s="2">
        <f>COUNTIFS(D:D,"&gt;=2",E:E,"=0")</f>
        <v>29</v>
      </c>
      <c r="J54" s="2">
        <f>COUNTIFS(D:D,"&lt;2",E:E,"=0")</f>
        <v>36</v>
      </c>
      <c r="K54" s="2">
        <f>COUNTIFS(F:F,"=1",E:E,"=0")</f>
        <v>44</v>
      </c>
      <c r="L54" s="3">
        <f>COUNTIFS(F:F,"=0",E:E,"=0")</f>
        <v>21</v>
      </c>
      <c r="M54" s="2">
        <f>I54+J54+K54+L54</f>
        <v>130</v>
      </c>
    </row>
    <row r="55" spans="1:13" x14ac:dyDescent="0.25">
      <c r="A55" s="1" t="s">
        <v>58</v>
      </c>
      <c r="B55" s="1">
        <v>67</v>
      </c>
      <c r="C55" s="1">
        <v>179</v>
      </c>
      <c r="D55" s="1">
        <v>0</v>
      </c>
      <c r="E55" s="1">
        <v>0</v>
      </c>
      <c r="F55" s="1">
        <v>0</v>
      </c>
      <c r="I55" s="2">
        <f>I53+I54</f>
        <v>55</v>
      </c>
      <c r="J55" s="2">
        <f>J54+J53</f>
        <v>45</v>
      </c>
      <c r="K55" s="2">
        <f>K53+K54</f>
        <v>64</v>
      </c>
      <c r="L55" s="2">
        <f>L53+L54</f>
        <v>36</v>
      </c>
      <c r="M55" s="2">
        <f>M53+M54+L55+K55+J55+I55</f>
        <v>400</v>
      </c>
    </row>
    <row r="56" spans="1:13" x14ac:dyDescent="0.25">
      <c r="A56" s="1" t="s">
        <v>59</v>
      </c>
      <c r="B56" s="1">
        <v>69</v>
      </c>
      <c r="C56" s="1">
        <v>166</v>
      </c>
      <c r="D56" s="1">
        <v>0</v>
      </c>
      <c r="E56" s="1">
        <v>0</v>
      </c>
      <c r="F56" s="1">
        <v>1</v>
      </c>
    </row>
    <row r="57" spans="1:13" x14ac:dyDescent="0.25">
      <c r="A57" s="1" t="s">
        <v>60</v>
      </c>
      <c r="B57" s="1">
        <v>57</v>
      </c>
      <c r="C57" s="1">
        <v>163</v>
      </c>
      <c r="D57" s="1">
        <v>0</v>
      </c>
      <c r="E57" s="1">
        <v>0</v>
      </c>
      <c r="F57" s="1">
        <v>1</v>
      </c>
      <c r="H57" s="2"/>
      <c r="I57" s="2" t="s">
        <v>130</v>
      </c>
      <c r="J57" s="2" t="s">
        <v>131</v>
      </c>
      <c r="K57" s="2" t="s">
        <v>132</v>
      </c>
    </row>
    <row r="58" spans="1:13" x14ac:dyDescent="0.25">
      <c r="A58" s="1" t="s">
        <v>61</v>
      </c>
      <c r="B58" s="1">
        <v>100</v>
      </c>
      <c r="C58" s="1">
        <v>190</v>
      </c>
      <c r="D58" s="1">
        <v>0</v>
      </c>
      <c r="E58" s="1">
        <v>0</v>
      </c>
      <c r="F58" s="1">
        <v>0</v>
      </c>
      <c r="H58" s="2" t="s">
        <v>128</v>
      </c>
      <c r="I58" s="2">
        <f>COUNTIF(E:E,"=1")</f>
        <v>35</v>
      </c>
      <c r="J58" s="2">
        <f>AVERAGEIFS(B3:B102,E3:E102,"=1")</f>
        <v>90.285714285714292</v>
      </c>
      <c r="K58" s="2">
        <f>AVERAGEIFS(C3:C102,E3:E102,"=1")</f>
        <v>181.37142857142857</v>
      </c>
    </row>
    <row r="59" spans="1:13" x14ac:dyDescent="0.25">
      <c r="A59" s="1" t="s">
        <v>62</v>
      </c>
      <c r="B59" s="1">
        <v>99</v>
      </c>
      <c r="C59" s="1">
        <v>189</v>
      </c>
      <c r="D59" s="1">
        <v>2</v>
      </c>
      <c r="E59" s="1">
        <v>0</v>
      </c>
      <c r="F59" s="1">
        <v>1</v>
      </c>
      <c r="H59" s="2" t="s">
        <v>129</v>
      </c>
      <c r="I59" s="2">
        <f>COUNTIF(E:E,"=0")</f>
        <v>65</v>
      </c>
      <c r="J59" s="2">
        <f>AVERAGEIFS(B3:B102,E3:E102,"=0")</f>
        <v>90.476923076923072</v>
      </c>
      <c r="K59" s="2">
        <f>AVERAGEIFS(C3:C102,E3:E102,"=0")</f>
        <v>180.95384615384614</v>
      </c>
    </row>
    <row r="60" spans="1:13" x14ac:dyDescent="0.25">
      <c r="A60" s="1" t="s">
        <v>63</v>
      </c>
      <c r="B60" s="1">
        <v>73</v>
      </c>
      <c r="C60" s="1">
        <v>160</v>
      </c>
      <c r="D60" s="1">
        <v>0</v>
      </c>
      <c r="E60" s="1">
        <v>0</v>
      </c>
      <c r="F60" s="1">
        <v>0</v>
      </c>
      <c r="H60" s="2" t="s">
        <v>133</v>
      </c>
      <c r="I60" s="2">
        <f>I58+I59</f>
        <v>100</v>
      </c>
      <c r="J60" s="6">
        <f>AVERAGE(B3:B102)</f>
        <v>90.41</v>
      </c>
      <c r="K60" s="6">
        <f>AVERAGE(C3:C102)</f>
        <v>181.1</v>
      </c>
    </row>
    <row r="61" spans="1:13" x14ac:dyDescent="0.25">
      <c r="A61" s="1" t="s">
        <v>64</v>
      </c>
      <c r="B61" s="1">
        <v>109</v>
      </c>
      <c r="C61" s="1">
        <v>195</v>
      </c>
      <c r="D61" s="1">
        <v>0</v>
      </c>
      <c r="E61" s="1">
        <v>0</v>
      </c>
      <c r="F61" s="1">
        <v>0</v>
      </c>
    </row>
    <row r="62" spans="1:13" x14ac:dyDescent="0.25">
      <c r="A62" s="1" t="s">
        <v>65</v>
      </c>
      <c r="B62" s="1">
        <v>42</v>
      </c>
      <c r="C62" s="1">
        <v>161</v>
      </c>
      <c r="D62" s="1">
        <v>4</v>
      </c>
      <c r="E62" s="1">
        <v>0</v>
      </c>
      <c r="F62" s="1">
        <v>1</v>
      </c>
    </row>
    <row r="63" spans="1:13" x14ac:dyDescent="0.25">
      <c r="A63" s="1" t="s">
        <v>66</v>
      </c>
      <c r="B63" s="1">
        <v>110</v>
      </c>
      <c r="C63" s="1">
        <v>196</v>
      </c>
      <c r="D63" s="1">
        <v>0</v>
      </c>
      <c r="E63" s="1">
        <v>0</v>
      </c>
      <c r="F63" s="1">
        <v>1</v>
      </c>
    </row>
    <row r="64" spans="1:13" x14ac:dyDescent="0.25">
      <c r="A64" s="1" t="s">
        <v>67</v>
      </c>
      <c r="B64" s="1">
        <v>49</v>
      </c>
      <c r="C64" s="1">
        <v>164</v>
      </c>
      <c r="D64" s="1">
        <v>0</v>
      </c>
      <c r="E64" s="1">
        <v>0</v>
      </c>
      <c r="F64" s="1">
        <v>1</v>
      </c>
    </row>
    <row r="65" spans="1:6" x14ac:dyDescent="0.25">
      <c r="A65" s="1" t="s">
        <v>68</v>
      </c>
      <c r="B65" s="1">
        <v>74</v>
      </c>
      <c r="C65" s="1">
        <v>161</v>
      </c>
      <c r="D65" s="1">
        <v>8</v>
      </c>
      <c r="E65" s="1">
        <v>1</v>
      </c>
      <c r="F65" s="1">
        <v>1</v>
      </c>
    </row>
    <row r="66" spans="1:6" x14ac:dyDescent="0.25">
      <c r="A66" s="1" t="s">
        <v>69</v>
      </c>
      <c r="B66" s="1">
        <v>57</v>
      </c>
      <c r="C66" s="1">
        <v>163</v>
      </c>
      <c r="D66" s="1">
        <v>6</v>
      </c>
      <c r="E66" s="1">
        <v>1</v>
      </c>
      <c r="F66" s="1">
        <v>0</v>
      </c>
    </row>
    <row r="67" spans="1:6" x14ac:dyDescent="0.25">
      <c r="A67" s="1" t="s">
        <v>70</v>
      </c>
      <c r="B67" s="1">
        <v>99</v>
      </c>
      <c r="C67" s="1">
        <v>189</v>
      </c>
      <c r="D67" s="1">
        <v>4</v>
      </c>
      <c r="E67" s="1">
        <v>1</v>
      </c>
      <c r="F67" s="1">
        <v>1</v>
      </c>
    </row>
    <row r="68" spans="1:6" x14ac:dyDescent="0.25">
      <c r="A68" s="1" t="s">
        <v>71</v>
      </c>
      <c r="B68" s="1">
        <v>61</v>
      </c>
      <c r="C68" s="1">
        <v>167</v>
      </c>
      <c r="D68" s="1">
        <v>6</v>
      </c>
      <c r="E68" s="1">
        <v>1</v>
      </c>
      <c r="F68" s="1">
        <v>1</v>
      </c>
    </row>
    <row r="69" spans="1:6" x14ac:dyDescent="0.25">
      <c r="A69" s="1" t="s">
        <v>72</v>
      </c>
      <c r="B69" s="1">
        <v>108</v>
      </c>
      <c r="C69" s="1">
        <v>194</v>
      </c>
      <c r="D69" s="1">
        <v>5</v>
      </c>
      <c r="E69" s="1">
        <v>1</v>
      </c>
      <c r="F69" s="1">
        <v>1</v>
      </c>
    </row>
    <row r="70" spans="1:6" x14ac:dyDescent="0.25">
      <c r="A70" s="1" t="s">
        <v>73</v>
      </c>
      <c r="B70" s="1">
        <v>104</v>
      </c>
      <c r="C70" s="1">
        <v>194</v>
      </c>
      <c r="D70" s="1">
        <v>5</v>
      </c>
      <c r="E70" s="1">
        <v>1</v>
      </c>
      <c r="F70" s="1">
        <v>1</v>
      </c>
    </row>
    <row r="71" spans="1:6" x14ac:dyDescent="0.25">
      <c r="A71" s="1" t="s">
        <v>74</v>
      </c>
      <c r="B71" s="1">
        <v>91</v>
      </c>
      <c r="C71" s="1">
        <v>180</v>
      </c>
      <c r="D71" s="1">
        <v>10</v>
      </c>
      <c r="E71" s="1">
        <v>1</v>
      </c>
      <c r="F71" s="1">
        <v>1</v>
      </c>
    </row>
    <row r="72" spans="1:6" x14ac:dyDescent="0.25">
      <c r="A72" s="1" t="s">
        <v>75</v>
      </c>
      <c r="B72" s="1">
        <v>83</v>
      </c>
      <c r="C72" s="1">
        <v>171</v>
      </c>
      <c r="D72" s="1">
        <v>4</v>
      </c>
      <c r="E72" s="1">
        <v>1</v>
      </c>
      <c r="F72" s="1">
        <v>1</v>
      </c>
    </row>
    <row r="73" spans="1:6" x14ac:dyDescent="0.25">
      <c r="A73" s="1" t="s">
        <v>76</v>
      </c>
      <c r="B73" s="1">
        <v>76</v>
      </c>
      <c r="C73" s="1">
        <v>164</v>
      </c>
      <c r="D73" s="1">
        <v>3</v>
      </c>
      <c r="E73" s="1">
        <v>1</v>
      </c>
      <c r="F73" s="1">
        <v>1</v>
      </c>
    </row>
    <row r="74" spans="1:6" x14ac:dyDescent="0.25">
      <c r="A74" s="1" t="s">
        <v>77</v>
      </c>
      <c r="B74" s="1">
        <v>105</v>
      </c>
      <c r="C74" s="1">
        <v>196</v>
      </c>
      <c r="D74" s="1">
        <v>8</v>
      </c>
      <c r="E74" s="1">
        <v>1</v>
      </c>
      <c r="F74" s="1">
        <v>1</v>
      </c>
    </row>
    <row r="75" spans="1:6" x14ac:dyDescent="0.25">
      <c r="A75" s="1" t="s">
        <v>78</v>
      </c>
      <c r="B75" s="1">
        <v>97</v>
      </c>
      <c r="C75" s="1">
        <v>187</v>
      </c>
      <c r="D75" s="1">
        <v>2</v>
      </c>
      <c r="E75" s="1">
        <v>1</v>
      </c>
      <c r="F75" s="1">
        <v>0</v>
      </c>
    </row>
    <row r="76" spans="1:6" x14ac:dyDescent="0.25">
      <c r="A76" s="1" t="s">
        <v>79</v>
      </c>
      <c r="B76" s="1">
        <v>87</v>
      </c>
      <c r="C76" s="1">
        <v>176</v>
      </c>
      <c r="D76" s="1">
        <v>4</v>
      </c>
      <c r="E76" s="1">
        <v>1</v>
      </c>
      <c r="F76" s="1">
        <v>1</v>
      </c>
    </row>
    <row r="77" spans="1:6" x14ac:dyDescent="0.25">
      <c r="A77" s="1" t="s">
        <v>80</v>
      </c>
      <c r="B77" s="1">
        <v>91</v>
      </c>
      <c r="C77" s="1">
        <v>180</v>
      </c>
      <c r="D77" s="1">
        <v>0</v>
      </c>
      <c r="E77" s="1">
        <v>1</v>
      </c>
      <c r="F77" s="1">
        <v>1</v>
      </c>
    </row>
    <row r="78" spans="1:6" x14ac:dyDescent="0.25">
      <c r="A78" s="1" t="s">
        <v>81</v>
      </c>
      <c r="B78" s="1">
        <v>78</v>
      </c>
      <c r="C78" s="1">
        <v>166</v>
      </c>
      <c r="D78" s="1">
        <v>3</v>
      </c>
      <c r="E78" s="1">
        <v>1</v>
      </c>
      <c r="F78" s="1">
        <v>1</v>
      </c>
    </row>
    <row r="79" spans="1:6" x14ac:dyDescent="0.25">
      <c r="A79" s="1" t="s">
        <v>82</v>
      </c>
      <c r="B79" s="1">
        <v>117</v>
      </c>
      <c r="C79" s="1">
        <v>194</v>
      </c>
      <c r="D79" s="1">
        <v>0</v>
      </c>
      <c r="E79" s="1">
        <v>1</v>
      </c>
      <c r="F79" s="1">
        <v>0</v>
      </c>
    </row>
    <row r="80" spans="1:6" x14ac:dyDescent="0.25">
      <c r="A80" s="1" t="s">
        <v>83</v>
      </c>
      <c r="B80" s="1">
        <v>107</v>
      </c>
      <c r="C80" s="1">
        <v>198</v>
      </c>
      <c r="D80" s="1">
        <v>2</v>
      </c>
      <c r="E80" s="1">
        <v>1</v>
      </c>
      <c r="F80" s="1">
        <v>1</v>
      </c>
    </row>
    <row r="81" spans="1:6" x14ac:dyDescent="0.25">
      <c r="A81" s="1" t="s">
        <v>84</v>
      </c>
      <c r="B81" s="1">
        <v>96</v>
      </c>
      <c r="C81" s="1">
        <v>186</v>
      </c>
      <c r="D81" s="1">
        <v>0</v>
      </c>
      <c r="E81" s="1">
        <v>1</v>
      </c>
      <c r="F81" s="1">
        <v>0</v>
      </c>
    </row>
    <row r="82" spans="1:6" x14ac:dyDescent="0.25">
      <c r="A82" s="1" t="s">
        <v>85</v>
      </c>
      <c r="B82" s="1">
        <v>110</v>
      </c>
      <c r="C82" s="1">
        <v>196</v>
      </c>
      <c r="D82" s="1">
        <v>15</v>
      </c>
      <c r="E82" s="1">
        <v>1</v>
      </c>
      <c r="F82" s="1">
        <v>1</v>
      </c>
    </row>
    <row r="83" spans="1:6" x14ac:dyDescent="0.25">
      <c r="A83" s="1" t="s">
        <v>86</v>
      </c>
      <c r="B83" s="1">
        <v>49</v>
      </c>
      <c r="C83" s="1">
        <v>164</v>
      </c>
      <c r="D83" s="1">
        <v>4</v>
      </c>
      <c r="E83" s="1">
        <v>1</v>
      </c>
      <c r="F83" s="1">
        <v>1</v>
      </c>
    </row>
    <row r="84" spans="1:6" x14ac:dyDescent="0.25">
      <c r="A84" s="1" t="s">
        <v>87</v>
      </c>
      <c r="B84" s="1">
        <v>76</v>
      </c>
      <c r="C84" s="1">
        <v>164</v>
      </c>
      <c r="D84" s="1">
        <v>4</v>
      </c>
      <c r="E84" s="1">
        <v>1</v>
      </c>
      <c r="F84" s="1">
        <v>0</v>
      </c>
    </row>
    <row r="85" spans="1:6" x14ac:dyDescent="0.25">
      <c r="A85" s="1" t="s">
        <v>88</v>
      </c>
      <c r="B85" s="1">
        <v>112</v>
      </c>
      <c r="C85" s="1">
        <v>193</v>
      </c>
      <c r="D85" s="1">
        <v>0</v>
      </c>
      <c r="E85" s="1">
        <v>1</v>
      </c>
      <c r="F85" s="1">
        <v>0</v>
      </c>
    </row>
    <row r="86" spans="1:6" x14ac:dyDescent="0.25">
      <c r="A86" s="1" t="s">
        <v>89</v>
      </c>
      <c r="B86" s="1">
        <v>113</v>
      </c>
      <c r="C86" s="1">
        <v>194</v>
      </c>
      <c r="D86" s="1">
        <v>8</v>
      </c>
      <c r="E86" s="1">
        <v>1</v>
      </c>
      <c r="F86" s="1">
        <v>0</v>
      </c>
    </row>
    <row r="87" spans="1:6" x14ac:dyDescent="0.25">
      <c r="A87" s="1" t="s">
        <v>90</v>
      </c>
      <c r="B87" s="1">
        <v>54</v>
      </c>
      <c r="C87" s="1">
        <v>159</v>
      </c>
      <c r="D87" s="1">
        <v>4</v>
      </c>
      <c r="E87" s="1">
        <v>1</v>
      </c>
      <c r="F87" s="1">
        <v>1</v>
      </c>
    </row>
    <row r="88" spans="1:6" x14ac:dyDescent="0.25">
      <c r="A88" s="1" t="s">
        <v>91</v>
      </c>
      <c r="B88" s="1">
        <v>93</v>
      </c>
      <c r="C88" s="1">
        <v>182</v>
      </c>
      <c r="D88" s="1">
        <v>5</v>
      </c>
      <c r="E88" s="1">
        <v>1</v>
      </c>
      <c r="F88" s="1">
        <v>1</v>
      </c>
    </row>
    <row r="89" spans="1:6" x14ac:dyDescent="0.25">
      <c r="A89" s="1" t="s">
        <v>92</v>
      </c>
      <c r="B89" s="1">
        <v>100</v>
      </c>
      <c r="C89" s="1">
        <v>190</v>
      </c>
      <c r="D89" s="1">
        <v>3</v>
      </c>
      <c r="E89" s="1">
        <v>1</v>
      </c>
      <c r="F89" s="1">
        <v>0</v>
      </c>
    </row>
    <row r="90" spans="1:6" x14ac:dyDescent="0.25">
      <c r="A90" s="1" t="s">
        <v>93</v>
      </c>
      <c r="B90" s="1">
        <v>68</v>
      </c>
      <c r="C90" s="1">
        <v>165</v>
      </c>
      <c r="D90" s="1">
        <v>0</v>
      </c>
      <c r="E90" s="1">
        <v>0</v>
      </c>
      <c r="F90" s="1">
        <v>1</v>
      </c>
    </row>
    <row r="91" spans="1:6" x14ac:dyDescent="0.25">
      <c r="A91" s="1" t="s">
        <v>94</v>
      </c>
      <c r="B91" s="1">
        <v>77</v>
      </c>
      <c r="C91" s="1">
        <v>165</v>
      </c>
      <c r="D91" s="1">
        <v>0</v>
      </c>
      <c r="E91" s="1">
        <v>1</v>
      </c>
      <c r="F91" s="1">
        <v>0</v>
      </c>
    </row>
    <row r="92" spans="1:6" x14ac:dyDescent="0.25">
      <c r="A92" s="1" t="s">
        <v>95</v>
      </c>
      <c r="B92" s="1">
        <v>78</v>
      </c>
      <c r="C92" s="1">
        <v>166</v>
      </c>
      <c r="D92" s="1">
        <v>0</v>
      </c>
      <c r="E92" s="1">
        <v>0</v>
      </c>
      <c r="F92" s="1">
        <v>1</v>
      </c>
    </row>
    <row r="93" spans="1:6" x14ac:dyDescent="0.25">
      <c r="A93" s="1" t="s">
        <v>96</v>
      </c>
      <c r="B93" s="1">
        <v>81</v>
      </c>
      <c r="C93" s="1">
        <v>169</v>
      </c>
      <c r="D93" s="1">
        <v>7</v>
      </c>
      <c r="E93" s="1">
        <v>1</v>
      </c>
      <c r="F93" s="1">
        <v>1</v>
      </c>
    </row>
    <row r="94" spans="1:6" x14ac:dyDescent="0.25">
      <c r="A94" s="1" t="s">
        <v>97</v>
      </c>
      <c r="B94" s="1">
        <v>85</v>
      </c>
      <c r="C94" s="1">
        <v>174</v>
      </c>
      <c r="D94" s="1">
        <v>10</v>
      </c>
      <c r="E94" s="1">
        <v>0</v>
      </c>
      <c r="F94" s="1">
        <v>1</v>
      </c>
    </row>
    <row r="95" spans="1:6" x14ac:dyDescent="0.25">
      <c r="A95" s="1" t="s">
        <v>98</v>
      </c>
      <c r="B95" s="1">
        <v>90</v>
      </c>
      <c r="C95" s="1">
        <v>179</v>
      </c>
      <c r="D95" s="1">
        <v>0</v>
      </c>
      <c r="E95" s="1">
        <v>0</v>
      </c>
      <c r="F95" s="1">
        <v>0</v>
      </c>
    </row>
    <row r="96" spans="1:6" x14ac:dyDescent="0.25">
      <c r="A96" s="1" t="s">
        <v>99</v>
      </c>
      <c r="B96" s="1">
        <v>91</v>
      </c>
      <c r="C96" s="1">
        <v>180</v>
      </c>
      <c r="D96" s="1">
        <v>5</v>
      </c>
      <c r="E96" s="1">
        <v>0</v>
      </c>
      <c r="F96" s="1">
        <v>1</v>
      </c>
    </row>
    <row r="97" spans="1:6" x14ac:dyDescent="0.25">
      <c r="A97" s="1" t="s">
        <v>100</v>
      </c>
      <c r="B97" s="1">
        <v>98</v>
      </c>
      <c r="C97" s="1">
        <v>188</v>
      </c>
      <c r="D97" s="1">
        <v>4</v>
      </c>
      <c r="E97" s="1">
        <v>1</v>
      </c>
      <c r="F97" s="1">
        <v>0</v>
      </c>
    </row>
    <row r="98" spans="1:6" x14ac:dyDescent="0.25">
      <c r="A98" s="1" t="s">
        <v>101</v>
      </c>
      <c r="B98" s="1">
        <v>98</v>
      </c>
      <c r="C98" s="1">
        <v>188</v>
      </c>
      <c r="D98" s="1">
        <v>0</v>
      </c>
      <c r="E98" s="1">
        <v>1</v>
      </c>
      <c r="F98" s="1">
        <v>0</v>
      </c>
    </row>
    <row r="99" spans="1:6" x14ac:dyDescent="0.25">
      <c r="A99" s="1" t="s">
        <v>102</v>
      </c>
      <c r="B99" s="1">
        <v>104</v>
      </c>
      <c r="C99" s="1">
        <v>194</v>
      </c>
      <c r="D99" s="1">
        <v>0</v>
      </c>
      <c r="E99" s="1">
        <v>1</v>
      </c>
      <c r="F99" s="1">
        <v>0</v>
      </c>
    </row>
    <row r="100" spans="1:6" x14ac:dyDescent="0.25">
      <c r="A100" s="1" t="s">
        <v>103</v>
      </c>
      <c r="B100" s="1">
        <v>104</v>
      </c>
      <c r="C100" s="1">
        <v>194</v>
      </c>
      <c r="D100" s="1">
        <v>0</v>
      </c>
      <c r="E100" s="1">
        <v>0</v>
      </c>
      <c r="F100" s="1">
        <v>1</v>
      </c>
    </row>
    <row r="101" spans="1:6" x14ac:dyDescent="0.25">
      <c r="A101" s="1" t="s">
        <v>104</v>
      </c>
      <c r="B101" s="1">
        <v>108</v>
      </c>
      <c r="C101" s="1">
        <v>194</v>
      </c>
      <c r="D101" s="1">
        <v>0</v>
      </c>
      <c r="E101" s="1">
        <v>1</v>
      </c>
      <c r="F101" s="1">
        <v>0</v>
      </c>
    </row>
    <row r="102" spans="1:6" x14ac:dyDescent="0.25">
      <c r="A102" s="1" t="s">
        <v>105</v>
      </c>
      <c r="B102" s="1">
        <v>109</v>
      </c>
      <c r="C102" s="1">
        <v>195</v>
      </c>
      <c r="D102" s="1">
        <v>8</v>
      </c>
      <c r="E102" s="1">
        <v>1</v>
      </c>
      <c r="F102" s="1">
        <v>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ronfle</vt:lpstr>
      <vt:lpstr>Base_de_donnees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</dc:creator>
  <cp:lastModifiedBy>Shu</cp:lastModifiedBy>
  <dcterms:created xsi:type="dcterms:W3CDTF">2013-04-24T11:14:53Z</dcterms:created>
  <dcterms:modified xsi:type="dcterms:W3CDTF">2013-04-26T10:40:53Z</dcterms:modified>
</cp:coreProperties>
</file>