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esktop\"/>
    </mc:Choice>
  </mc:AlternateContent>
  <bookViews>
    <workbookView xWindow="0" yWindow="0" windowWidth="28800" windowHeight="12435" firstSheet="1" activeTab="4"/>
  </bookViews>
  <sheets>
    <sheet name="Cours" sheetId="1" r:id="rId1"/>
    <sheet name="Sujet 2014" sheetId="2" r:id="rId2"/>
    <sheet name="Soleil Voyages" sheetId="3" r:id="rId3"/>
    <sheet name="Air France" sheetId="4" r:id="rId4"/>
    <sheet name="Sujet 2017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5" l="1"/>
  <c r="C11" i="5"/>
  <c r="C12" i="5"/>
  <c r="C13" i="5" s="1"/>
  <c r="C14" i="5" s="1"/>
  <c r="B10" i="5"/>
  <c r="C16" i="5" l="1"/>
  <c r="C18" i="5" s="1"/>
  <c r="C15" i="5"/>
  <c r="B11" i="5"/>
  <c r="B12" i="5" s="1"/>
  <c r="B13" i="5" s="1"/>
  <c r="B11" i="4"/>
  <c r="B10" i="4"/>
  <c r="B9" i="4"/>
  <c r="B7" i="4"/>
  <c r="B6" i="4"/>
  <c r="B5" i="4"/>
  <c r="F27" i="3"/>
  <c r="F26" i="3"/>
  <c r="F11" i="3"/>
  <c r="F12" i="3"/>
  <c r="C27" i="3"/>
  <c r="C25" i="3" s="1"/>
  <c r="C4" i="3"/>
  <c r="C2" i="3" s="1"/>
  <c r="B32" i="3"/>
  <c r="B27" i="3"/>
  <c r="B26" i="3"/>
  <c r="B4" i="3"/>
  <c r="C6" i="2"/>
  <c r="C5" i="2"/>
  <c r="B3" i="3"/>
  <c r="B15" i="2"/>
  <c r="B13" i="2"/>
  <c r="B18" i="2"/>
  <c r="C10" i="2"/>
  <c r="B10" i="2"/>
  <c r="B7" i="2"/>
  <c r="B4" i="2" s="1"/>
  <c r="C3" i="2"/>
  <c r="C7" i="2" s="1"/>
  <c r="C2" i="2"/>
  <c r="B15" i="5" l="1"/>
  <c r="B14" i="5"/>
  <c r="B16" i="5"/>
  <c r="B18" i="5" s="1"/>
  <c r="B33" i="3"/>
  <c r="B34" i="3" s="1"/>
  <c r="B35" i="3" s="1"/>
  <c r="B9" i="3"/>
  <c r="B10" i="3"/>
  <c r="B11" i="3" s="1"/>
  <c r="B11" i="2"/>
  <c r="B12" i="2" s="1"/>
  <c r="C4" i="2"/>
  <c r="C11" i="2" s="1"/>
  <c r="C12" i="2" s="1"/>
  <c r="C13" i="2" s="1"/>
  <c r="C16" i="2" s="1"/>
  <c r="C18" i="2" s="1"/>
  <c r="B37" i="3" l="1"/>
  <c r="B36" i="3"/>
  <c r="B38" i="3"/>
  <c r="B40" i="3" s="1"/>
  <c r="B12" i="3"/>
  <c r="B15" i="3" s="1"/>
  <c r="B17" i="3" s="1"/>
  <c r="C14" i="2"/>
  <c r="C15" i="2"/>
  <c r="B16" i="2"/>
  <c r="B14" i="2"/>
  <c r="B13" i="3" l="1"/>
  <c r="B14" i="3"/>
</calcChain>
</file>

<file path=xl/sharedStrings.xml><?xml version="1.0" encoding="utf-8"?>
<sst xmlns="http://schemas.openxmlformats.org/spreadsheetml/2006/main" count="106" uniqueCount="39">
  <si>
    <t>Marge sur CV</t>
  </si>
  <si>
    <t>CA-CV</t>
  </si>
  <si>
    <t>Taux de marge sur CV</t>
  </si>
  <si>
    <t>Marge sur CV/CA</t>
  </si>
  <si>
    <t>Seuil Rentabilité en valeur</t>
  </si>
  <si>
    <t>Charges fixes/Taux de marge sur CV</t>
  </si>
  <si>
    <t>en Q</t>
  </si>
  <si>
    <t>en durée</t>
  </si>
  <si>
    <t>Seuil Rentabilité Valeur/Prix unitaire</t>
  </si>
  <si>
    <t>(Seuil Rentabilité Valeur/CA)*N</t>
  </si>
  <si>
    <t>N=360 ou 12 selon mois/année</t>
  </si>
  <si>
    <t>Marge de sécurité</t>
  </si>
  <si>
    <t>CA-Seuil Rentabilité en valeur</t>
  </si>
  <si>
    <t>Indice de sécurité</t>
  </si>
  <si>
    <t>Qtt modèles vendus</t>
  </si>
  <si>
    <t>N</t>
  </si>
  <si>
    <t>N+1</t>
  </si>
  <si>
    <t>Prix de vente unitaire</t>
  </si>
  <si>
    <t>Charges variables proportionnelles au CA</t>
  </si>
  <si>
    <t>matières</t>
  </si>
  <si>
    <t>MO</t>
  </si>
  <si>
    <t>coût distribution unitaire</t>
  </si>
  <si>
    <t>Charges fixes</t>
  </si>
  <si>
    <t>CA</t>
  </si>
  <si>
    <t>Pourcentage baisse CA</t>
  </si>
  <si>
    <t>(Marge de sécurité / CA)*100</t>
  </si>
  <si>
    <t>en produits</t>
  </si>
  <si>
    <t>en jours</t>
  </si>
  <si>
    <t>coût var unitaire</t>
  </si>
  <si>
    <t>1b</t>
  </si>
  <si>
    <t>1a</t>
  </si>
  <si>
    <t>Marge unitaire sur CV</t>
  </si>
  <si>
    <t>Q</t>
  </si>
  <si>
    <t>Prix unitaire</t>
  </si>
  <si>
    <t>Charges variables unitaires</t>
  </si>
  <si>
    <t>Q1a</t>
  </si>
  <si>
    <t>Q1b</t>
  </si>
  <si>
    <t>N(A)</t>
  </si>
  <si>
    <t>N+1(B)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</si>
</sst>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 indent="2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left" indent="2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9" sqref="B9"/>
    </sheetView>
  </sheetViews>
  <sheetFormatPr defaultRowHeight="15" x14ac:dyDescent="0.25"/>
  <cols>
    <col min="1" max="1" width="27.5703125" customWidth="1"/>
    <col min="2" max="2" width="32.710937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3</v>
      </c>
    </row>
    <row r="3" spans="1:2" x14ac:dyDescent="0.25">
      <c r="A3" t="s">
        <v>4</v>
      </c>
      <c r="B3" t="s">
        <v>5</v>
      </c>
    </row>
    <row r="4" spans="1:2" x14ac:dyDescent="0.25">
      <c r="A4" t="s">
        <v>6</v>
      </c>
      <c r="B4" t="s">
        <v>8</v>
      </c>
    </row>
    <row r="5" spans="1:2" x14ac:dyDescent="0.25">
      <c r="A5" t="s">
        <v>7</v>
      </c>
      <c r="B5" t="s">
        <v>9</v>
      </c>
    </row>
    <row r="6" spans="1:2" x14ac:dyDescent="0.25">
      <c r="B6" t="s">
        <v>10</v>
      </c>
    </row>
    <row r="7" spans="1:2" x14ac:dyDescent="0.25">
      <c r="A7" t="s">
        <v>11</v>
      </c>
      <c r="B7" t="s">
        <v>12</v>
      </c>
    </row>
    <row r="8" spans="1:2" x14ac:dyDescent="0.25">
      <c r="A8" t="s">
        <v>13</v>
      </c>
      <c r="B8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C1" sqref="C1:C18"/>
    </sheetView>
  </sheetViews>
  <sheetFormatPr defaultRowHeight="15" x14ac:dyDescent="0.25"/>
  <cols>
    <col min="1" max="1" width="38.7109375" customWidth="1"/>
  </cols>
  <sheetData>
    <row r="1" spans="1:4" x14ac:dyDescent="0.25">
      <c r="B1" t="s">
        <v>15</v>
      </c>
      <c r="C1" t="s">
        <v>16</v>
      </c>
    </row>
    <row r="2" spans="1:4" x14ac:dyDescent="0.25">
      <c r="A2" t="s">
        <v>14</v>
      </c>
      <c r="B2">
        <v>16000</v>
      </c>
      <c r="C2">
        <f>B2*1.1</f>
        <v>17600</v>
      </c>
    </row>
    <row r="3" spans="1:4" x14ac:dyDescent="0.25">
      <c r="A3" t="s">
        <v>17</v>
      </c>
      <c r="B3">
        <v>79</v>
      </c>
      <c r="C3">
        <f>B3*0.95</f>
        <v>75.05</v>
      </c>
    </row>
    <row r="4" spans="1:4" x14ac:dyDescent="0.25">
      <c r="A4" t="s">
        <v>18</v>
      </c>
      <c r="B4" s="2">
        <f>B5+B6+B7*B2</f>
        <v>770920</v>
      </c>
      <c r="C4" s="2">
        <f>C5+C6+C7*C2</f>
        <v>827013.00000000012</v>
      </c>
    </row>
    <row r="5" spans="1:4" x14ac:dyDescent="0.25">
      <c r="A5" s="1" t="s">
        <v>19</v>
      </c>
      <c r="B5">
        <v>467800</v>
      </c>
      <c r="C5">
        <f>(B5/B2)*0.97*C2</f>
        <v>499142.60000000003</v>
      </c>
    </row>
    <row r="6" spans="1:4" x14ac:dyDescent="0.25">
      <c r="A6" s="1" t="s">
        <v>20</v>
      </c>
      <c r="B6">
        <v>202000</v>
      </c>
      <c r="C6">
        <f>(B6/B2)*C2</f>
        <v>222200</v>
      </c>
    </row>
    <row r="7" spans="1:4" x14ac:dyDescent="0.25">
      <c r="A7" s="1" t="s">
        <v>21</v>
      </c>
      <c r="B7">
        <f>0.08*B3</f>
        <v>6.32</v>
      </c>
      <c r="C7">
        <f>0.08*C3</f>
        <v>6.0039999999999996</v>
      </c>
    </row>
    <row r="8" spans="1:4" x14ac:dyDescent="0.25">
      <c r="A8" t="s">
        <v>22</v>
      </c>
      <c r="B8">
        <v>341400</v>
      </c>
      <c r="C8">
        <v>307000</v>
      </c>
    </row>
    <row r="10" spans="1:4" x14ac:dyDescent="0.25">
      <c r="A10" t="s">
        <v>23</v>
      </c>
      <c r="B10">
        <f>B2*B3</f>
        <v>1264000</v>
      </c>
      <c r="C10">
        <f>C2*C3</f>
        <v>1320880</v>
      </c>
    </row>
    <row r="11" spans="1:4" x14ac:dyDescent="0.25">
      <c r="A11" t="s">
        <v>0</v>
      </c>
      <c r="B11">
        <f>B10-B4</f>
        <v>493080</v>
      </c>
      <c r="C11">
        <f>C10-C4</f>
        <v>493866.99999999988</v>
      </c>
    </row>
    <row r="12" spans="1:4" x14ac:dyDescent="0.25">
      <c r="A12" t="s">
        <v>2</v>
      </c>
      <c r="B12">
        <f>B11/B10</f>
        <v>0.39009493670886075</v>
      </c>
      <c r="C12">
        <f>C11/C10</f>
        <v>0.37389240506329108</v>
      </c>
    </row>
    <row r="13" spans="1:4" x14ac:dyDescent="0.25">
      <c r="A13" t="s">
        <v>4</v>
      </c>
      <c r="B13">
        <f>B8/B12</f>
        <v>875171.5745923582</v>
      </c>
      <c r="C13">
        <f>C8/C12</f>
        <v>821091.83241641999</v>
      </c>
    </row>
    <row r="14" spans="1:4" x14ac:dyDescent="0.25">
      <c r="A14" t="s">
        <v>6</v>
      </c>
      <c r="B14">
        <f>B13/B3</f>
        <v>11078.121197371624</v>
      </c>
      <c r="C14">
        <f>C13/C3</f>
        <v>10940.597367307395</v>
      </c>
      <c r="D14" t="s">
        <v>26</v>
      </c>
    </row>
    <row r="15" spans="1:4" x14ac:dyDescent="0.25">
      <c r="A15" t="s">
        <v>7</v>
      </c>
      <c r="B15">
        <f>(B13/B10)*360</f>
        <v>249.25772694086152</v>
      </c>
      <c r="C15">
        <f>(C13/C10)*360</f>
        <v>223.78494614946945</v>
      </c>
      <c r="D15" t="s">
        <v>27</v>
      </c>
    </row>
    <row r="16" spans="1:4" x14ac:dyDescent="0.25">
      <c r="A16" t="s">
        <v>11</v>
      </c>
      <c r="B16">
        <f>B10-B13</f>
        <v>388828.4254076418</v>
      </c>
      <c r="C16">
        <f>C10-C13</f>
        <v>499788.16758358001</v>
      </c>
    </row>
    <row r="18" spans="1:3" x14ac:dyDescent="0.25">
      <c r="A18" t="s">
        <v>24</v>
      </c>
      <c r="B18">
        <f>(B16/B10)*100</f>
        <v>30.761742516427361</v>
      </c>
      <c r="C18">
        <f>(C16/C10)*100</f>
        <v>37.83751495848071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F11" sqref="F11"/>
    </sheetView>
  </sheetViews>
  <sheetFormatPr defaultRowHeight="15" x14ac:dyDescent="0.25"/>
  <cols>
    <col min="1" max="1" width="38.28515625" style="3" bestFit="1" customWidth="1"/>
    <col min="2" max="4" width="9.140625" style="3"/>
    <col min="5" max="5" width="26.140625" style="2" customWidth="1"/>
    <col min="6" max="6" width="9.140625" style="2"/>
  </cols>
  <sheetData>
    <row r="1" spans="1:6" x14ac:dyDescent="0.25">
      <c r="B1" s="3" t="s">
        <v>15</v>
      </c>
    </row>
    <row r="2" spans="1:6" x14ac:dyDescent="0.25">
      <c r="A2" s="3" t="s">
        <v>14</v>
      </c>
      <c r="B2" s="3">
        <v>223</v>
      </c>
      <c r="C2" s="3">
        <f>5000/(B3-C4)</f>
        <v>222.22222222222223</v>
      </c>
    </row>
    <row r="3" spans="1:6" x14ac:dyDescent="0.25">
      <c r="A3" s="3" t="s">
        <v>17</v>
      </c>
      <c r="B3" s="3">
        <f>500*0.08</f>
        <v>40</v>
      </c>
    </row>
    <row r="4" spans="1:6" x14ac:dyDescent="0.25">
      <c r="A4" s="3" t="s">
        <v>18</v>
      </c>
      <c r="B4" s="3">
        <f>(B5+B6)*B2</f>
        <v>5909.5</v>
      </c>
      <c r="C4" s="3">
        <f>B5</f>
        <v>17.5</v>
      </c>
    </row>
    <row r="5" spans="1:6" x14ac:dyDescent="0.25">
      <c r="A5" s="4" t="s">
        <v>28</v>
      </c>
      <c r="B5" s="3">
        <v>17.5</v>
      </c>
    </row>
    <row r="6" spans="1:6" x14ac:dyDescent="0.25">
      <c r="A6" s="4" t="s">
        <v>21</v>
      </c>
      <c r="B6" s="3">
        <v>9</v>
      </c>
    </row>
    <row r="7" spans="1:6" x14ac:dyDescent="0.25">
      <c r="A7" s="3" t="s">
        <v>22</v>
      </c>
      <c r="B7" s="3">
        <v>11000</v>
      </c>
    </row>
    <row r="9" spans="1:6" x14ac:dyDescent="0.25">
      <c r="A9" s="3" t="s">
        <v>23</v>
      </c>
      <c r="B9" s="3">
        <f>B2*B3</f>
        <v>8920</v>
      </c>
    </row>
    <row r="10" spans="1:6" x14ac:dyDescent="0.25">
      <c r="A10" s="3" t="s">
        <v>0</v>
      </c>
      <c r="B10" s="3">
        <f>B9-B4</f>
        <v>3010.5</v>
      </c>
      <c r="E10" s="2" t="s">
        <v>31</v>
      </c>
      <c r="F10" s="2">
        <v>22.5</v>
      </c>
    </row>
    <row r="11" spans="1:6" x14ac:dyDescent="0.25">
      <c r="A11" s="3" t="s">
        <v>2</v>
      </c>
      <c r="B11" s="3">
        <f>B10/B9</f>
        <v>0.33750000000000002</v>
      </c>
      <c r="D11" s="3" t="s">
        <v>30</v>
      </c>
      <c r="E11" s="2" t="s">
        <v>32</v>
      </c>
      <c r="F11" s="2">
        <f>B7/F10</f>
        <v>488.88888888888891</v>
      </c>
    </row>
    <row r="12" spans="1:6" x14ac:dyDescent="0.25">
      <c r="A12" s="3" t="s">
        <v>4</v>
      </c>
      <c r="B12" s="3">
        <f>B7/B11</f>
        <v>32592.592592592591</v>
      </c>
      <c r="D12" s="3" t="s">
        <v>29</v>
      </c>
      <c r="E12" s="2" t="s">
        <v>32</v>
      </c>
      <c r="F12" s="2">
        <f>(11000+5000)/F10</f>
        <v>711.11111111111109</v>
      </c>
    </row>
    <row r="13" spans="1:6" x14ac:dyDescent="0.25">
      <c r="A13" s="3" t="s">
        <v>6</v>
      </c>
      <c r="B13" s="3">
        <f>B12/B3</f>
        <v>814.81481481481478</v>
      </c>
      <c r="C13" s="3" t="s">
        <v>26</v>
      </c>
    </row>
    <row r="14" spans="1:6" x14ac:dyDescent="0.25">
      <c r="A14" s="3" t="s">
        <v>7</v>
      </c>
      <c r="B14" s="3">
        <f>(B12/B9)*360</f>
        <v>1315.3961136023916</v>
      </c>
      <c r="C14" s="3" t="s">
        <v>27</v>
      </c>
    </row>
    <row r="15" spans="1:6" x14ac:dyDescent="0.25">
      <c r="A15" s="3" t="s">
        <v>11</v>
      </c>
      <c r="B15" s="3">
        <f>B9-B12</f>
        <v>-23672.592592592591</v>
      </c>
    </row>
    <row r="17" spans="1:6" x14ac:dyDescent="0.25">
      <c r="A17" s="3" t="s">
        <v>24</v>
      </c>
      <c r="B17" s="3">
        <f>(B15/B9)*100</f>
        <v>-265.38780933399767</v>
      </c>
    </row>
    <row r="20" spans="1:6" x14ac:dyDescent="0.25">
      <c r="B20" s="3" t="s">
        <v>30</v>
      </c>
      <c r="C20" s="3">
        <v>815</v>
      </c>
    </row>
    <row r="21" spans="1:6" x14ac:dyDescent="0.25">
      <c r="B21" s="3" t="s">
        <v>29</v>
      </c>
      <c r="C21" s="3">
        <v>371</v>
      </c>
    </row>
    <row r="24" spans="1:6" x14ac:dyDescent="0.25">
      <c r="B24" s="3" t="s">
        <v>15</v>
      </c>
    </row>
    <row r="25" spans="1:6" x14ac:dyDescent="0.25">
      <c r="A25" s="3" t="s">
        <v>14</v>
      </c>
      <c r="B25" s="3">
        <v>667</v>
      </c>
      <c r="C25" s="3">
        <f>5000/(B26-C27)</f>
        <v>196.07843137254903</v>
      </c>
      <c r="E25" s="2" t="s">
        <v>31</v>
      </c>
      <c r="F25" s="2">
        <v>25.5</v>
      </c>
    </row>
    <row r="26" spans="1:6" x14ac:dyDescent="0.25">
      <c r="A26" s="3" t="s">
        <v>17</v>
      </c>
      <c r="B26" s="3">
        <f>500*0.08</f>
        <v>40</v>
      </c>
      <c r="E26" s="2" t="s">
        <v>32</v>
      </c>
      <c r="F26" s="2">
        <f>B30/F25</f>
        <v>431.37254901960785</v>
      </c>
    </row>
    <row r="27" spans="1:6" x14ac:dyDescent="0.25">
      <c r="A27" s="3" t="s">
        <v>18</v>
      </c>
      <c r="B27" s="3">
        <f>(B28+B29)*B25</f>
        <v>13673.5</v>
      </c>
      <c r="C27" s="3">
        <f>B28</f>
        <v>14.5</v>
      </c>
      <c r="E27" s="2" t="s">
        <v>32</v>
      </c>
      <c r="F27" s="2">
        <f>(B30+5000)/F25</f>
        <v>627.45098039215691</v>
      </c>
    </row>
    <row r="28" spans="1:6" x14ac:dyDescent="0.25">
      <c r="A28" s="4" t="s">
        <v>28</v>
      </c>
      <c r="B28" s="3">
        <v>14.5</v>
      </c>
    </row>
    <row r="29" spans="1:6" x14ac:dyDescent="0.25">
      <c r="A29" s="4" t="s">
        <v>21</v>
      </c>
      <c r="B29" s="3">
        <v>6</v>
      </c>
    </row>
    <row r="30" spans="1:6" x14ac:dyDescent="0.25">
      <c r="A30" s="3" t="s">
        <v>22</v>
      </c>
      <c r="B30" s="3">
        <v>11000</v>
      </c>
    </row>
    <row r="32" spans="1:6" x14ac:dyDescent="0.25">
      <c r="A32" s="3" t="s">
        <v>23</v>
      </c>
      <c r="B32" s="3">
        <f>B25*B26</f>
        <v>26680</v>
      </c>
    </row>
    <row r="33" spans="1:3" x14ac:dyDescent="0.25">
      <c r="A33" s="3" t="s">
        <v>0</v>
      </c>
      <c r="B33" s="3">
        <f>B32-B27</f>
        <v>13006.5</v>
      </c>
    </row>
    <row r="34" spans="1:3" x14ac:dyDescent="0.25">
      <c r="A34" s="3" t="s">
        <v>2</v>
      </c>
      <c r="B34" s="3">
        <f>B33/B32</f>
        <v>0.48749999999999999</v>
      </c>
    </row>
    <row r="35" spans="1:3" x14ac:dyDescent="0.25">
      <c r="A35" s="3" t="s">
        <v>4</v>
      </c>
      <c r="B35" s="3">
        <f>B30/B34</f>
        <v>22564.102564102566</v>
      </c>
    </row>
    <row r="36" spans="1:3" x14ac:dyDescent="0.25">
      <c r="A36" s="3" t="s">
        <v>6</v>
      </c>
      <c r="B36" s="3">
        <f>B35/B26</f>
        <v>564.1025641025642</v>
      </c>
      <c r="C36" s="3" t="s">
        <v>26</v>
      </c>
    </row>
    <row r="37" spans="1:3" x14ac:dyDescent="0.25">
      <c r="A37" s="3" t="s">
        <v>7</v>
      </c>
      <c r="B37" s="3">
        <f>(B35/B32)*360</f>
        <v>304.46315303886524</v>
      </c>
      <c r="C37" s="3" t="s">
        <v>27</v>
      </c>
    </row>
    <row r="38" spans="1:3" x14ac:dyDescent="0.25">
      <c r="A38" s="3" t="s">
        <v>11</v>
      </c>
      <c r="B38" s="3">
        <f>B32-B35</f>
        <v>4115.8974358974338</v>
      </c>
    </row>
    <row r="40" spans="1:3" x14ac:dyDescent="0.25">
      <c r="A40" s="3" t="s">
        <v>24</v>
      </c>
      <c r="B40" s="3">
        <f>(B38/B32)*100</f>
        <v>15.426901933648551</v>
      </c>
    </row>
    <row r="43" spans="1:3" x14ac:dyDescent="0.25">
      <c r="B43" s="3" t="s">
        <v>30</v>
      </c>
      <c r="C43" s="3">
        <v>667</v>
      </c>
    </row>
    <row r="44" spans="1:3" x14ac:dyDescent="0.25">
      <c r="B44" s="3" t="s">
        <v>29</v>
      </c>
      <c r="C44" s="3">
        <v>304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12" sqref="C12"/>
    </sheetView>
  </sheetViews>
  <sheetFormatPr defaultRowHeight="15" x14ac:dyDescent="0.25"/>
  <cols>
    <col min="1" max="1" width="23.85546875" customWidth="1"/>
  </cols>
  <sheetData>
    <row r="1" spans="1:3" x14ac:dyDescent="0.25">
      <c r="A1" t="s">
        <v>33</v>
      </c>
      <c r="B1">
        <v>24</v>
      </c>
    </row>
    <row r="2" spans="1:3" x14ac:dyDescent="0.25">
      <c r="A2" t="s">
        <v>22</v>
      </c>
      <c r="B2">
        <v>11000</v>
      </c>
    </row>
    <row r="3" spans="1:3" x14ac:dyDescent="0.25">
      <c r="A3" t="s">
        <v>34</v>
      </c>
      <c r="B3">
        <v>14.5</v>
      </c>
    </row>
    <row r="5" spans="1:3" x14ac:dyDescent="0.25">
      <c r="A5" t="s">
        <v>31</v>
      </c>
      <c r="B5">
        <f>B1-B3</f>
        <v>9.5</v>
      </c>
    </row>
    <row r="6" spans="1:3" x14ac:dyDescent="0.25">
      <c r="A6" t="s">
        <v>35</v>
      </c>
      <c r="B6">
        <f>B2/B5</f>
        <v>1157.8947368421052</v>
      </c>
      <c r="C6">
        <v>1158</v>
      </c>
    </row>
    <row r="7" spans="1:3" x14ac:dyDescent="0.25">
      <c r="A7" t="s">
        <v>36</v>
      </c>
      <c r="B7">
        <f>(B2+5000)/B5</f>
        <v>1684.2105263157894</v>
      </c>
      <c r="C7">
        <v>1685</v>
      </c>
    </row>
    <row r="9" spans="1:3" x14ac:dyDescent="0.25">
      <c r="A9" t="s">
        <v>31</v>
      </c>
      <c r="B9">
        <f>B5+2.5</f>
        <v>12</v>
      </c>
    </row>
    <row r="10" spans="1:3" x14ac:dyDescent="0.25">
      <c r="A10" t="s">
        <v>35</v>
      </c>
      <c r="B10">
        <f>B2/B9</f>
        <v>916.66666666666663</v>
      </c>
      <c r="C10">
        <v>917</v>
      </c>
    </row>
    <row r="11" spans="1:3" x14ac:dyDescent="0.25">
      <c r="A11" t="s">
        <v>36</v>
      </c>
      <c r="B11">
        <f>(B2+5000)/B9</f>
        <v>1333.3333333333333</v>
      </c>
      <c r="C11">
        <v>1334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topLeftCell="A4" workbookViewId="0">
      <selection activeCell="C9" sqref="C9"/>
    </sheetView>
  </sheetViews>
  <sheetFormatPr defaultRowHeight="15" x14ac:dyDescent="0.25"/>
  <cols>
    <col min="1" max="1" width="37.85546875" customWidth="1"/>
  </cols>
  <sheetData>
    <row r="1" spans="1:3" x14ac:dyDescent="0.25">
      <c r="B1" t="s">
        <v>37</v>
      </c>
      <c r="C1" t="s">
        <v>38</v>
      </c>
    </row>
    <row r="2" spans="1:3" x14ac:dyDescent="0.25">
      <c r="A2" t="s">
        <v>14</v>
      </c>
      <c r="B2">
        <v>18500</v>
      </c>
      <c r="C2">
        <v>10000</v>
      </c>
    </row>
    <row r="3" spans="1:3" x14ac:dyDescent="0.25">
      <c r="A3" t="s">
        <v>17</v>
      </c>
      <c r="B3">
        <v>250</v>
      </c>
      <c r="C3">
        <v>299</v>
      </c>
    </row>
    <row r="4" spans="1:3" x14ac:dyDescent="0.25">
      <c r="A4" t="s">
        <v>18</v>
      </c>
      <c r="B4" s="2">
        <v>3820000</v>
      </c>
      <c r="C4" s="2">
        <v>2400000</v>
      </c>
    </row>
    <row r="5" spans="1:3" x14ac:dyDescent="0.25">
      <c r="A5" s="1" t="s">
        <v>19</v>
      </c>
    </row>
    <row r="6" spans="1:3" x14ac:dyDescent="0.25">
      <c r="A6" s="1" t="s">
        <v>20</v>
      </c>
    </row>
    <row r="7" spans="1:3" x14ac:dyDescent="0.25">
      <c r="A7" s="1" t="s">
        <v>21</v>
      </c>
    </row>
    <row r="8" spans="1:3" x14ac:dyDescent="0.25">
      <c r="A8" t="s">
        <v>22</v>
      </c>
      <c r="B8">
        <v>659000</v>
      </c>
      <c r="C8">
        <v>450000</v>
      </c>
    </row>
    <row r="10" spans="1:3" x14ac:dyDescent="0.25">
      <c r="A10" t="s">
        <v>23</v>
      </c>
      <c r="B10">
        <f>B2*B3</f>
        <v>4625000</v>
      </c>
      <c r="C10">
        <f>C2*C3</f>
        <v>2990000</v>
      </c>
    </row>
    <row r="11" spans="1:3" x14ac:dyDescent="0.25">
      <c r="A11" t="s">
        <v>0</v>
      </c>
      <c r="B11">
        <f>B10-B4</f>
        <v>805000</v>
      </c>
      <c r="C11">
        <f>C10-C4</f>
        <v>590000</v>
      </c>
    </row>
    <row r="12" spans="1:3" x14ac:dyDescent="0.25">
      <c r="A12" t="s">
        <v>2</v>
      </c>
      <c r="B12">
        <f>B11/B10</f>
        <v>0.17405405405405405</v>
      </c>
      <c r="C12">
        <f>C11/C10</f>
        <v>0.19732441471571907</v>
      </c>
    </row>
    <row r="13" spans="1:3" x14ac:dyDescent="0.25">
      <c r="A13" t="s">
        <v>4</v>
      </c>
      <c r="B13">
        <f>B8/B12</f>
        <v>3786180.1242236025</v>
      </c>
      <c r="C13">
        <f>C8/C12</f>
        <v>2280508.4745762711</v>
      </c>
    </row>
    <row r="14" spans="1:3" x14ac:dyDescent="0.25">
      <c r="A14" t="s">
        <v>6</v>
      </c>
      <c r="B14">
        <f>B13/B3</f>
        <v>15144.72049689441</v>
      </c>
      <c r="C14">
        <f>C13/C3</f>
        <v>7627.1186440677966</v>
      </c>
    </row>
    <row r="15" spans="1:3" x14ac:dyDescent="0.25">
      <c r="A15" t="s">
        <v>7</v>
      </c>
      <c r="B15">
        <f>(B13/B10)*360</f>
        <v>294.70807453416148</v>
      </c>
      <c r="C15">
        <f>(C13/C10)*360</f>
        <v>274.57627118644069</v>
      </c>
    </row>
    <row r="16" spans="1:3" x14ac:dyDescent="0.25">
      <c r="A16" t="s">
        <v>11</v>
      </c>
      <c r="B16">
        <f>B10-B13</f>
        <v>838819.87577639753</v>
      </c>
      <c r="C16">
        <f>C10-C13</f>
        <v>709491.52542372886</v>
      </c>
    </row>
    <row r="18" spans="1:3" x14ac:dyDescent="0.25">
      <c r="A18" t="s">
        <v>24</v>
      </c>
      <c r="B18">
        <f>(B16/B10)*100</f>
        <v>18.136645962732921</v>
      </c>
      <c r="C18">
        <f>(C16/C10)*100</f>
        <v>23.728813559322035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Cours</vt:lpstr>
      <vt:lpstr>Sujet 2014</vt:lpstr>
      <vt:lpstr>Soleil Voyages</vt:lpstr>
      <vt:lpstr>Air France</vt:lpstr>
      <vt:lpstr>Sujet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2018-02-27T09:06:01Z</dcterms:created>
  <dcterms:modified xsi:type="dcterms:W3CDTF">2018-03-13T07:59:33Z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42f07b0f-d758-4f3f-8215-9defac39256b</vt:lpwstr>
  </property>
</Properties>
</file>